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8195" windowHeight="11760"/>
  </bookViews>
  <sheets>
    <sheet name="СВОД ГВС (закрытая система)" sheetId="1" r:id="rId1"/>
    <sheet name="СВОД ГВС (открытая система)" sheetId="2" r:id="rId2"/>
  </sheets>
  <definedNames>
    <definedName name="_xlnm.Print_Area" localSheetId="0">'СВОД ГВС (закрытая система)'!$A$1:$O$23</definedName>
    <definedName name="_xlnm.Print_Area" localSheetId="1">'СВОД ГВС (открытая система)'!$A$1:$O$77</definedName>
  </definedNames>
  <calcPr calcId="145621"/>
</workbook>
</file>

<file path=xl/calcChain.xml><?xml version="1.0" encoding="utf-8"?>
<calcChain xmlns="http://schemas.openxmlformats.org/spreadsheetml/2006/main">
  <c r="N50" i="2" l="1"/>
  <c r="N53" i="2"/>
  <c r="N56" i="2"/>
  <c r="N10" i="1"/>
  <c r="L50" i="2" l="1"/>
  <c r="L51" i="2"/>
  <c r="L52" i="2"/>
  <c r="L53" i="2"/>
  <c r="L54" i="2"/>
  <c r="L55" i="2"/>
  <c r="L56" i="2"/>
  <c r="J11" i="2"/>
  <c r="M62" i="2"/>
  <c r="G13" i="1" l="1"/>
  <c r="M13" i="1"/>
  <c r="N13" i="1" s="1"/>
  <c r="M12" i="1"/>
  <c r="N12" i="1" s="1"/>
  <c r="G12" i="1"/>
  <c r="M11" i="1"/>
  <c r="N11" i="1" s="1"/>
  <c r="G11" i="1"/>
  <c r="G61" i="2" l="1"/>
  <c r="M61" i="2"/>
  <c r="N61" i="2" l="1"/>
  <c r="K74" i="2"/>
  <c r="J74" i="2"/>
  <c r="I74" i="2"/>
  <c r="H74" i="2"/>
  <c r="M12" i="2" l="1"/>
  <c r="M10" i="2"/>
  <c r="G65" i="2" l="1"/>
  <c r="M57" i="2"/>
  <c r="G57" i="2"/>
  <c r="N57" i="2" l="1"/>
  <c r="M11" i="2"/>
  <c r="G59" i="2" l="1"/>
  <c r="M59" i="2"/>
  <c r="G60" i="2"/>
  <c r="M60" i="2"/>
  <c r="N60" i="2" l="1"/>
  <c r="N59" i="2"/>
  <c r="M42" i="2"/>
  <c r="M34" i="2"/>
  <c r="M33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0" i="1"/>
  <c r="M14" i="1"/>
  <c r="N24" i="2" l="1"/>
  <c r="M73" i="2"/>
  <c r="G73" i="2"/>
  <c r="M72" i="2"/>
  <c r="G72" i="2"/>
  <c r="M70" i="2"/>
  <c r="G70" i="2"/>
  <c r="M69" i="2"/>
  <c r="G69" i="2"/>
  <c r="M67" i="2"/>
  <c r="G67" i="2"/>
  <c r="M65" i="2"/>
  <c r="N65" i="2" s="1"/>
  <c r="M63" i="2"/>
  <c r="N63" i="2" s="1"/>
  <c r="G63" i="2"/>
  <c r="G62" i="2"/>
  <c r="N62" i="2" s="1"/>
  <c r="M56" i="2"/>
  <c r="O55" i="2"/>
  <c r="O54" i="2"/>
  <c r="M53" i="2"/>
  <c r="O52" i="2"/>
  <c r="O51" i="2"/>
  <c r="M50" i="2"/>
  <c r="G42" i="2"/>
  <c r="N42" i="2" s="1"/>
  <c r="G34" i="2"/>
  <c r="N34" i="2" s="1"/>
  <c r="G33" i="2"/>
  <c r="N33" i="2" s="1"/>
  <c r="G32" i="2"/>
  <c r="G31" i="2"/>
  <c r="G30" i="2"/>
  <c r="G29" i="2"/>
  <c r="G28" i="2"/>
  <c r="G27" i="2"/>
  <c r="G26" i="2"/>
  <c r="N26" i="2" s="1"/>
  <c r="G25" i="2"/>
  <c r="N25" i="2" s="1"/>
  <c r="G24" i="2"/>
  <c r="G23" i="2"/>
  <c r="N23" i="2" s="1"/>
  <c r="G22" i="2"/>
  <c r="N22" i="2" s="1"/>
  <c r="G21" i="2"/>
  <c r="N21" i="2" s="1"/>
  <c r="G20" i="2"/>
  <c r="N20" i="2" s="1"/>
  <c r="G19" i="2"/>
  <c r="N19" i="2" s="1"/>
  <c r="G18" i="2"/>
  <c r="N18" i="2" s="1"/>
  <c r="G17" i="2"/>
  <c r="N17" i="2" s="1"/>
  <c r="G16" i="2"/>
  <c r="N16" i="2" s="1"/>
  <c r="G15" i="2"/>
  <c r="N15" i="2" s="1"/>
  <c r="G14" i="2"/>
  <c r="N14" i="2" s="1"/>
  <c r="G12" i="2"/>
  <c r="N12" i="2" s="1"/>
  <c r="G11" i="2"/>
  <c r="N11" i="2" s="1"/>
  <c r="G10" i="2"/>
  <c r="N10" i="2" s="1"/>
  <c r="L23" i="1"/>
  <c r="M23" i="1" s="1"/>
  <c r="F23" i="1"/>
  <c r="G23" i="1" s="1"/>
  <c r="M21" i="1"/>
  <c r="G21" i="1"/>
  <c r="M20" i="1"/>
  <c r="G20" i="1"/>
  <c r="M18" i="1"/>
  <c r="G18" i="1"/>
  <c r="M17" i="1"/>
  <c r="G17" i="1"/>
  <c r="M16" i="1"/>
  <c r="G16" i="1"/>
  <c r="G14" i="1"/>
  <c r="N14" i="1" s="1"/>
  <c r="G10" i="1"/>
  <c r="N69" i="2" l="1"/>
  <c r="N72" i="2"/>
  <c r="N67" i="2"/>
  <c r="N70" i="2"/>
  <c r="N73" i="2"/>
  <c r="O50" i="2"/>
  <c r="N21" i="1"/>
  <c r="N16" i="1"/>
  <c r="N18" i="1"/>
  <c r="O56" i="2"/>
  <c r="N17" i="1"/>
  <c r="N20" i="1"/>
  <c r="N23" i="1"/>
  <c r="O53" i="2"/>
</calcChain>
</file>

<file path=xl/comments1.xml><?xml version="1.0" encoding="utf-8"?>
<comments xmlns="http://schemas.openxmlformats.org/spreadsheetml/2006/main">
  <authors>
    <author>Никитина, Ольга Владимировна</author>
  </authors>
  <commentList>
    <comment ref="B55" authorId="0">
      <text>
        <r>
          <rPr>
            <b/>
            <sz val="9"/>
            <color indexed="81"/>
            <rFont val="Tahoma"/>
            <family val="2"/>
            <charset val="204"/>
          </rPr>
          <t>Никитина, Ольга Владимировна:</t>
        </r>
        <r>
          <rPr>
            <sz val="9"/>
            <color indexed="81"/>
            <rFont val="Tahoma"/>
            <family val="2"/>
            <charset val="204"/>
          </rPr>
          <t xml:space="preserve">
Тариф НДС не облагается</t>
        </r>
      </text>
    </comment>
  </commentList>
</comments>
</file>

<file path=xl/sharedStrings.xml><?xml version="1.0" encoding="utf-8"?>
<sst xmlns="http://schemas.openxmlformats.org/spreadsheetml/2006/main" count="182" uniqueCount="95">
  <si>
    <t>Наименование теплоснабжающей организации</t>
  </si>
  <si>
    <t>Приказ ДЭ и РТ ЯО</t>
  </si>
  <si>
    <t>Двухкомпонентный триф на горячую воду, для теплоснабжающих организаций (ТСО)</t>
  </si>
  <si>
    <t>Двухкомпонентный триф на горячую воду, длянаселения</t>
  </si>
  <si>
    <t>Расчетная стоимость 1 куб.м горячей воды (для домов не оборудованных общедомовым прибором учета тепловой энергии (руб.)</t>
  </si>
  <si>
    <t>Расчетная стоимость 1 куб.м горячей воды (для домов не оборудованных общедомовым прибором учета тепловой энергии</t>
  </si>
  <si>
    <t>компонент на</t>
  </si>
  <si>
    <t>тепловую энергию  руб./Гкал.</t>
  </si>
  <si>
    <t>холодную воду (для ГВС)/теплоноситель руб./куб.м.</t>
  </si>
  <si>
    <t>Зона деятельности ЕТО ОАО "ТГК-2"</t>
  </si>
  <si>
    <t xml:space="preserve">ОАО "ТГК-2" </t>
  </si>
  <si>
    <t>ОАО "ТГК-2" с учетом передачи по сетям МУП "Яргорэнергосбыт"</t>
  </si>
  <si>
    <r>
      <t>ОАО "Яргортеплоэнерго"</t>
    </r>
    <r>
      <rPr>
        <b/>
        <sz val="12"/>
        <rFont val="Times New Roman"/>
        <family val="1"/>
        <charset val="204"/>
      </rPr>
      <t xml:space="preserve"> котельная № 31</t>
    </r>
    <r>
      <rPr>
        <sz val="12"/>
        <rFont val="Times New Roman"/>
        <family val="1"/>
        <charset val="204"/>
      </rPr>
      <t xml:space="preserve"> по сетям МУП "Яргорэнергосбыт"</t>
    </r>
  </si>
  <si>
    <r>
      <t>ОАО "Яргортеплоэнерго"</t>
    </r>
    <r>
      <rPr>
        <b/>
        <sz val="12"/>
        <rFont val="Times New Roman"/>
        <family val="1"/>
        <charset val="204"/>
      </rPr>
      <t xml:space="preserve"> котельная № 32</t>
    </r>
    <r>
      <rPr>
        <sz val="12"/>
        <rFont val="Times New Roman"/>
        <family val="1"/>
        <charset val="204"/>
      </rPr>
      <t xml:space="preserve"> по сетям МУП "Яргорэнергосбыт"</t>
    </r>
  </si>
  <si>
    <r>
      <t>ОАО "Яргортеплоэнерго"</t>
    </r>
    <r>
      <rPr>
        <b/>
        <sz val="12"/>
        <rFont val="Times New Roman"/>
        <family val="1"/>
        <charset val="204"/>
      </rPr>
      <t xml:space="preserve"> котельная № 35</t>
    </r>
    <r>
      <rPr>
        <sz val="12"/>
        <rFont val="Times New Roman"/>
        <family val="1"/>
        <charset val="204"/>
      </rPr>
      <t xml:space="preserve"> по сетям МУП "Яргорэнергосбыт"</t>
    </r>
  </si>
  <si>
    <r>
      <t>ОАО "Яргортеплоэнерго"</t>
    </r>
    <r>
      <rPr>
        <b/>
        <sz val="12"/>
        <rFont val="Times New Roman"/>
        <family val="1"/>
        <charset val="204"/>
      </rPr>
      <t xml:space="preserve"> котельная № 21</t>
    </r>
    <r>
      <rPr>
        <sz val="12"/>
        <rFont val="Times New Roman"/>
        <family val="1"/>
        <charset val="204"/>
      </rPr>
      <t xml:space="preserve"> по сетям МУП "Яргорэнергосбыт"</t>
    </r>
  </si>
  <si>
    <r>
      <t>ОАО "Яргортеплоэнерго"</t>
    </r>
    <r>
      <rPr>
        <b/>
        <sz val="12"/>
        <rFont val="Times New Roman"/>
        <family val="1"/>
        <charset val="204"/>
      </rPr>
      <t xml:space="preserve"> котельная № 24</t>
    </r>
    <r>
      <rPr>
        <sz val="12"/>
        <rFont val="Times New Roman"/>
        <family val="1"/>
        <charset val="204"/>
      </rPr>
      <t xml:space="preserve"> по сетям МУП "Яргорэнергосбыт"</t>
    </r>
  </si>
  <si>
    <r>
      <t>ОАО "Яргортеплоэнерго"</t>
    </r>
    <r>
      <rPr>
        <b/>
        <sz val="12"/>
        <rFont val="Times New Roman"/>
        <family val="1"/>
        <charset val="204"/>
      </rPr>
      <t xml:space="preserve"> котельная № 23</t>
    </r>
    <r>
      <rPr>
        <sz val="12"/>
        <rFont val="Times New Roman"/>
        <family val="1"/>
        <charset val="204"/>
      </rPr>
      <t xml:space="preserve"> по сетям МУП "Яргорэнергосбыт"</t>
    </r>
  </si>
  <si>
    <r>
      <t>ОАО "Яргортеплоэнерго"</t>
    </r>
    <r>
      <rPr>
        <b/>
        <sz val="12"/>
        <rFont val="Times New Roman"/>
        <family val="1"/>
        <charset val="204"/>
      </rPr>
      <t xml:space="preserve"> котельная № 41</t>
    </r>
    <r>
      <rPr>
        <sz val="12"/>
        <rFont val="Times New Roman"/>
        <family val="1"/>
        <charset val="204"/>
      </rPr>
      <t xml:space="preserve"> по сетям МУП "Яргорэнергосбыт"</t>
    </r>
  </si>
  <si>
    <r>
      <t>ОАО "Яргортеплоэнерго"</t>
    </r>
    <r>
      <rPr>
        <b/>
        <sz val="12"/>
        <rFont val="Times New Roman"/>
        <family val="1"/>
        <charset val="204"/>
      </rPr>
      <t xml:space="preserve"> котельная № 42</t>
    </r>
    <r>
      <rPr>
        <sz val="12"/>
        <rFont val="Times New Roman"/>
        <family val="1"/>
        <charset val="204"/>
      </rPr>
      <t xml:space="preserve"> по сетям МУП "Яргорэнергосбыт"</t>
    </r>
  </si>
  <si>
    <r>
      <t>ОАО "Яргортеплоэнерго"</t>
    </r>
    <r>
      <rPr>
        <b/>
        <sz val="12"/>
        <rFont val="Times New Roman"/>
        <family val="1"/>
        <charset val="204"/>
      </rPr>
      <t xml:space="preserve"> котельная № 46</t>
    </r>
    <r>
      <rPr>
        <sz val="12"/>
        <rFont val="Times New Roman"/>
        <family val="1"/>
        <charset val="204"/>
      </rPr>
      <t xml:space="preserve"> по сетям МУП "Яргорэнергосбыт"</t>
    </r>
  </si>
  <si>
    <r>
      <t>ОАО "Яргортеплоэнерго"</t>
    </r>
    <r>
      <rPr>
        <b/>
        <sz val="12"/>
        <rFont val="Times New Roman"/>
        <family val="1"/>
        <charset val="204"/>
      </rPr>
      <t xml:space="preserve"> котельная № 44</t>
    </r>
    <r>
      <rPr>
        <sz val="12"/>
        <rFont val="Times New Roman"/>
        <family val="1"/>
        <charset val="204"/>
      </rPr>
      <t xml:space="preserve"> по сетям МУП "Яргорэнергосбыт"</t>
    </r>
  </si>
  <si>
    <r>
      <t>ОАО "Яргортеплоэнерго"</t>
    </r>
    <r>
      <rPr>
        <b/>
        <sz val="12"/>
        <rFont val="Times New Roman"/>
        <family val="1"/>
        <charset val="204"/>
      </rPr>
      <t xml:space="preserve"> котельная № 49</t>
    </r>
    <r>
      <rPr>
        <sz val="12"/>
        <rFont val="Times New Roman"/>
        <family val="1"/>
        <charset val="204"/>
      </rPr>
      <t xml:space="preserve"> по сетям МУП "Яргорэнергосбыт"</t>
    </r>
  </si>
  <si>
    <t>ООО  "ТехЭкспо"с учетом передачи по сетям МУП "Яргорэнергосбыт"</t>
  </si>
  <si>
    <t>АО "Старк-Ресурс" (быв. ОАО "Агромясо") по сетям МУП "Яргорэнергосбыт"</t>
  </si>
  <si>
    <t>Зона деятельности ЕТО ОАО "Яргортеплоэнерго" (ЕТО-2)</t>
  </si>
  <si>
    <t xml:space="preserve">от 19.12.2014 №332 -г/вс
</t>
  </si>
  <si>
    <r>
      <t>ОАО "Яргортеплоэнерго"</t>
    </r>
    <r>
      <rPr>
        <b/>
        <sz val="12"/>
        <rFont val="Times New Roman"/>
        <family val="1"/>
        <charset val="204"/>
      </rPr>
      <t xml:space="preserve"> котельная № 11</t>
    </r>
    <r>
      <rPr>
        <sz val="12"/>
        <rFont val="Times New Roman"/>
        <family val="1"/>
        <charset val="204"/>
      </rPr>
      <t xml:space="preserve"> по сетям МУП "Яргорэнергосбыт"</t>
    </r>
  </si>
  <si>
    <r>
      <t>ОАО "Яргортеплоэнерго"</t>
    </r>
    <r>
      <rPr>
        <b/>
        <sz val="12"/>
        <rFont val="Times New Roman"/>
        <family val="1"/>
        <charset val="204"/>
      </rPr>
      <t xml:space="preserve"> котельная № 12</t>
    </r>
    <r>
      <rPr>
        <sz val="12"/>
        <rFont val="Times New Roman"/>
        <family val="1"/>
        <charset val="204"/>
      </rPr>
      <t xml:space="preserve"> по сетям МУП "Яргорэнергосбыт"</t>
    </r>
  </si>
  <si>
    <r>
      <t>ОАО "Яргортеплоэнерго"</t>
    </r>
    <r>
      <rPr>
        <b/>
        <sz val="12"/>
        <rFont val="Times New Roman"/>
        <family val="1"/>
        <charset val="204"/>
      </rPr>
      <t xml:space="preserve"> котельная № 13</t>
    </r>
    <r>
      <rPr>
        <sz val="12"/>
        <rFont val="Times New Roman"/>
        <family val="1"/>
        <charset val="204"/>
      </rPr>
      <t xml:space="preserve"> по сетям МУП "Яргорэнергосбыт"</t>
    </r>
  </si>
  <si>
    <t>ОАО  "Ярославльводоканал"с учетом передачи по сетям МУП "Яргорэнергосбыт"</t>
  </si>
  <si>
    <t>ООО "Ярославская фабрика валяной обуви"</t>
  </si>
  <si>
    <t>ООО "Ярославская фабрика валяной обуви"с учетом передачи по сетям МУП "Яргорэнергосбыт"</t>
  </si>
  <si>
    <t>Зона деятельности ЕТО ООО "Газпром теплоэнерго Ярославль" (ЕТО-3)</t>
  </si>
  <si>
    <t>ООО «Газпром теплоэнерго Ярославль» 
  бывш. ОАО "ТЭСС" с учетом передачи по сетям МУП "Яргорэнергосбыт" (закрытая система горячего водоснабжения)</t>
  </si>
  <si>
    <t>ООО «Газпром теплоэнерго Ярославль» 
 бывш. ОАО "ТЭСС" с учетом передачи по сетям ОАО "РЭУ Владимирский"  (закрытая система теплоснабжения)</t>
  </si>
  <si>
    <t>Зона деятельности ЕТО ООО "АДС" (ЕТО-6)</t>
  </si>
  <si>
    <t>ООО "АДС" (закрытая система горячего водоснабжения)</t>
  </si>
  <si>
    <t xml:space="preserve">ОАО "Яргортеплоэнерго" </t>
  </si>
  <si>
    <t>ООО  "ТехЭкспо"</t>
  </si>
  <si>
    <t>ООО "АДС"</t>
  </si>
  <si>
    <t xml:space="preserve">АО "Старк-Ресурс" (быв. ОАО "Агромясо") </t>
  </si>
  <si>
    <t>Яр.отд.СЖД филиала ОАО "РЖД" (ст. Ярославль-Московский)</t>
  </si>
  <si>
    <t>ООО "Спецторг Плюс"с учетом передачи по сетям МУП "Яргорэнергосбыт"</t>
  </si>
  <si>
    <t>ООО "Спецторг Плюс"</t>
  </si>
  <si>
    <t>ООО "УПТК "Топливоподающие системы"</t>
  </si>
  <si>
    <t>ООО "УПТК "Топливоподающие системы"с учетом передачи по сетям МУП "Яргорэнергосбыт"</t>
  </si>
  <si>
    <t>ООО «Газпром теплоэнерго Ярославль» 
 (кот. 5) бывш. ОАО "ТЭСС"</t>
  </si>
  <si>
    <t>ООО «Газпром теплоэнерго Ярославль» 
 (кот. 5) бывш. ОАО "ТЭСС" с учетом передачи по сетям МУП "Яргорэнергосбыт"</t>
  </si>
  <si>
    <t xml:space="preserve">ООО «Газпром теплоэнерго Ярославль» 
 (кот. 5) бывш. ОАО "ТЭСС" с учетом передачи по сетям ОАО "РЭУ Владимирский" </t>
  </si>
  <si>
    <t>ОАО "ЯВРЗ" "Ремпутьмаш"</t>
  </si>
  <si>
    <t>ОАО "ЯВРЗ" "Ремпутьмаш"с учетом передачи по сетям МУП "Яргорэнергосбыт"</t>
  </si>
  <si>
    <t>ООО "ТЭК-1"</t>
  </si>
  <si>
    <t>ООО "ТЭК-1" от котельной по адресу пр-т Фрунзе д.32а</t>
  </si>
  <si>
    <t>ООО "ТЭК-1"с учетом передачи по сетям МУП "Яргорэнергосбыт"</t>
  </si>
  <si>
    <t xml:space="preserve">ЗАО "Норский керамический завод" </t>
  </si>
  <si>
    <t>УИН ИЗ - 76/1</t>
  </si>
  <si>
    <t>МУП "Яргорэнергосбыт"</t>
  </si>
  <si>
    <t>МУП "Яргорэнергосбыт"с учетом передачи по сетям МУП "Яргорэнергосбыт"</t>
  </si>
  <si>
    <t>ОАО "Красный перекоп" с учетом затрат на производство ОАО ТГК 2 и затрат на передачу по сетям МУП Яргорэнергосбыт</t>
  </si>
  <si>
    <t>ОАО "Красный перекоп" с учетом затрат на производство ОАО ТГК 2 и затрат на передачу по сетям ОАО "Красный Перекоп"</t>
  </si>
  <si>
    <t>ФКУ "Следственный изолятор № 1 УФСИН по Ярославской области"</t>
  </si>
  <si>
    <t>ОАО "Инкомпроект-Инвест"</t>
  </si>
  <si>
    <t>ОАО "Ярославский радиозавод"</t>
  </si>
  <si>
    <t>ООО «Газпром теплоэнерго Ярославль» 
  бывш. ОАО "ТЭСС" с учетом передачи по сетям МУП "Яргорэнергосбыт"</t>
  </si>
  <si>
    <t>Зона деятельности ЕТО ЗАО "Норский керамический завод" (ЕТО-4)</t>
  </si>
  <si>
    <t>ЗАО "Норский керамический завод" (открытая система горячего водоснабжения)</t>
  </si>
  <si>
    <t>Зона деятельности ЕТО ОАО ""УПТК "Топливоподающие системы" (ЕТО-5)</t>
  </si>
  <si>
    <t>ООО "УПТК "Топливоподающие системы" (открытая система горячего водоснабжения)</t>
  </si>
  <si>
    <t>ООО "УПТК "Топливоподающие системы"с учетом передачи по сетям МУП "Яргорэнергосбыт" (открытая система горячего водоснабжения)</t>
  </si>
  <si>
    <t xml:space="preserve">Не в зоне деятельности ЕТО </t>
  </si>
  <si>
    <t>Количество тепловой энергии, необходимое для нагрева  1 куб. м холодной воды для горячего водоснабжения</t>
  </si>
  <si>
    <t>Количество тепловой энергии, необходимое для нагрева  1 куб. м холодной воды для горячего водоснабжения применяется согласно письма Департамента энергетики и регулирования тарифов Ярославской области от 27.01.2014 № их 31-00236/14</t>
  </si>
  <si>
    <t xml:space="preserve">ООО «Газпром теплоэнерго Ярославль»  
 (кот. 6) бывш. ОАО "ТЭСС" с учетом передачи по сетям МУП "Яргорэнергосбыт" </t>
  </si>
  <si>
    <t>"ЯЭРЗ" им.Б.П.Бещева - филиал ОАО "Желдорреммаш" с учетом передачи по сетям МУП "Яргорэнергосбыт"</t>
  </si>
  <si>
    <t xml:space="preserve">"ЯЭРЗ" им.Б.П.Бещева - филиал ОАО "Желдорреммаш" </t>
  </si>
  <si>
    <t>с 01.01.2016 по 30.06.2016</t>
  </si>
  <si>
    <t>с 01.07.2016 по 31.12.2016</t>
  </si>
  <si>
    <t>ОАО "ТГК-2" с учетом передачи по сетям ГУ "ЖКХ"</t>
  </si>
  <si>
    <t>от 18.12.2015 № 457 г/вс;
от 18.12.2015 № 495-лт</t>
  </si>
  <si>
    <t>от 18.12.2015 № 457 г/вс</t>
  </si>
  <si>
    <t>от 18.12.2015 № 422- г/вс</t>
  </si>
  <si>
    <t>ОАО "Яргортеплоэнерго"  по сетям МУП "Яргорэнергосбыт"(котельная № 11,12,13,22,26,29,38,43,45,210,212,214,215,217)</t>
  </si>
  <si>
    <t xml:space="preserve">от 18.12.2015 №492 тэ
</t>
  </si>
  <si>
    <r>
      <t>ОАО "Яргортеплоэнерго"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 по сетям МУП "Яргорэнергосбыт"</t>
    </r>
    <r>
      <rPr>
        <b/>
        <sz val="12"/>
        <rFont val="Times New Roman"/>
        <family val="1"/>
        <charset val="204"/>
      </rPr>
      <t>(котельная № 21,49)</t>
    </r>
  </si>
  <si>
    <t xml:space="preserve">от 18.12.2015 № 487-тэ;
от 18.12.2015 № 495-лт
</t>
  </si>
  <si>
    <r>
      <t>ОАО "Яргортеплоэнерго"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 по сетям МУП "Яргорэнергосбыт"</t>
    </r>
    <r>
      <rPr>
        <b/>
        <sz val="12"/>
        <rFont val="Times New Roman"/>
        <family val="1"/>
        <charset val="204"/>
      </rPr>
      <t>(котельная № 41,42)</t>
    </r>
  </si>
  <si>
    <t>от 18.12.2015 № 487-тэ;</t>
  </si>
  <si>
    <r>
      <t>ОАО "Яргортеплоэнерго"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 по сетям МУП "Яргорэнергосбыт"</t>
    </r>
    <r>
      <rPr>
        <b/>
        <sz val="12"/>
        <rFont val="Times New Roman"/>
        <family val="1"/>
        <charset val="204"/>
      </rPr>
      <t>(котельная №32,46)</t>
    </r>
  </si>
  <si>
    <r>
      <t>АО "Старк-Ресурс"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 по сетям МУП "Яргорэнергосбыт"</t>
    </r>
  </si>
  <si>
    <t>от 18.12.2015 № 422-г/вс</t>
  </si>
  <si>
    <t>от 18.12.2015 № 422-г/вс;
от 18.12.2015 № 495-лт</t>
  </si>
  <si>
    <t>Рост оплаты населения к уровню 1-го полугодия 2016 года (без учета компенсации) (гр.14/гр.7)</t>
  </si>
  <si>
    <t>Информация о тарифах на горячую воду, установленных для теплоснабжающих организаций и населения г.Ярославля на 2016 год 
(открытая система горячего водоснабжения)</t>
  </si>
  <si>
    <t>Информация о тарифах на горячую воду, установленных для теплоснабжающих организаций и населения г.Ярославля на 2016 год 
(закрытая система горячего водоснабжения)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</si>
</sst>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0000"/>
    <numFmt numFmtId="165" formatCode="0.0%"/>
    <numFmt numFmtId="166" formatCode="#,##0.00000"/>
    <numFmt numFmtId="167" formatCode="#,##0.0000"/>
  </numFmts>
  <fonts count="10" x14ac:knownFonts="1"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3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2" fillId="0" borderId="0" xfId="0" applyFont="1" applyAlignment="1">
      <alignment wrapText="1"/>
    </xf>
    <xf numFmtId="0" fontId="2" fillId="2" borderId="15" xfId="0" applyFont="1" applyFill="1" applyBorder="1" applyAlignment="1" applyProtection="1">
      <alignment horizontal="center" vertical="top" wrapText="1"/>
    </xf>
    <xf numFmtId="0" fontId="2" fillId="2" borderId="16" xfId="0" applyFont="1" applyFill="1" applyBorder="1" applyAlignment="1" applyProtection="1">
      <alignment horizontal="center" vertical="top" wrapText="1"/>
    </xf>
    <xf numFmtId="0" fontId="3" fillId="0" borderId="15" xfId="0" applyFont="1" applyFill="1" applyBorder="1" applyAlignment="1" applyProtection="1">
      <alignment horizontal="center" vertical="center" wrapText="1"/>
    </xf>
    <xf numFmtId="0" fontId="3" fillId="3" borderId="17" xfId="0" applyFont="1" applyFill="1" applyBorder="1" applyAlignment="1" applyProtection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3" borderId="18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4" fontId="2" fillId="5" borderId="20" xfId="0" applyNumberFormat="1" applyFont="1" applyFill="1" applyBorder="1" applyAlignment="1" applyProtection="1">
      <alignment horizontal="center" vertical="center"/>
    </xf>
    <xf numFmtId="164" fontId="2" fillId="5" borderId="20" xfId="0" applyNumberFormat="1" applyFont="1" applyFill="1" applyBorder="1" applyAlignment="1" applyProtection="1">
      <alignment horizontal="center" vertical="center"/>
    </xf>
    <xf numFmtId="4" fontId="2" fillId="5" borderId="21" xfId="0" applyNumberFormat="1" applyFont="1" applyFill="1" applyBorder="1" applyAlignment="1" applyProtection="1">
      <alignment horizontal="center" vertical="center"/>
    </xf>
    <xf numFmtId="0" fontId="2" fillId="5" borderId="25" xfId="0" applyFont="1" applyFill="1" applyBorder="1" applyAlignment="1" applyProtection="1">
      <alignment horizontal="left" wrapText="1"/>
    </xf>
    <xf numFmtId="4" fontId="2" fillId="5" borderId="20" xfId="0" applyNumberFormat="1" applyFont="1" applyFill="1" applyBorder="1" applyAlignment="1" applyProtection="1">
      <alignment horizontal="center"/>
    </xf>
    <xf numFmtId="2" fontId="2" fillId="5" borderId="20" xfId="0" applyNumberFormat="1" applyFont="1" applyFill="1" applyBorder="1" applyAlignment="1" applyProtection="1">
      <alignment horizontal="center" vertical="center"/>
    </xf>
    <xf numFmtId="2" fontId="2" fillId="5" borderId="26" xfId="0" applyNumberFormat="1" applyFont="1" applyFill="1" applyBorder="1" applyAlignment="1" applyProtection="1">
      <alignment horizontal="center"/>
    </xf>
    <xf numFmtId="2" fontId="2" fillId="5" borderId="20" xfId="0" applyNumberFormat="1" applyFont="1" applyFill="1" applyBorder="1" applyAlignment="1" applyProtection="1">
      <alignment horizontal="center"/>
    </xf>
    <xf numFmtId="2" fontId="2" fillId="5" borderId="25" xfId="0" applyNumberFormat="1" applyFont="1" applyFill="1" applyBorder="1" applyAlignment="1" applyProtection="1">
      <alignment horizontal="center" vertical="center"/>
    </xf>
    <xf numFmtId="2" fontId="2" fillId="5" borderId="31" xfId="0" applyNumberFormat="1" applyFont="1" applyFill="1" applyBorder="1" applyAlignment="1" applyProtection="1">
      <alignment horizontal="center" vertical="center"/>
    </xf>
    <xf numFmtId="0" fontId="2" fillId="6" borderId="28" xfId="0" applyFont="1" applyFill="1" applyBorder="1" applyAlignment="1" applyProtection="1">
      <alignment horizontal="left" wrapText="1"/>
    </xf>
    <xf numFmtId="2" fontId="2" fillId="6" borderId="26" xfId="0" applyNumberFormat="1" applyFont="1" applyFill="1" applyBorder="1" applyAlignment="1" applyProtection="1">
      <alignment horizontal="center" vertical="center"/>
    </xf>
    <xf numFmtId="2" fontId="2" fillId="6" borderId="20" xfId="0" applyNumberFormat="1" applyFont="1" applyFill="1" applyBorder="1" applyAlignment="1" applyProtection="1">
      <alignment horizontal="center" vertical="center"/>
    </xf>
    <xf numFmtId="4" fontId="2" fillId="6" borderId="21" xfId="0" applyNumberFormat="1" applyFont="1" applyFill="1" applyBorder="1" applyAlignment="1" applyProtection="1">
      <alignment horizontal="center" vertical="center"/>
    </xf>
    <xf numFmtId="4" fontId="2" fillId="6" borderId="20" xfId="0" applyNumberFormat="1" applyFont="1" applyFill="1" applyBorder="1" applyAlignment="1" applyProtection="1">
      <alignment horizontal="center" vertical="center"/>
    </xf>
    <xf numFmtId="2" fontId="2" fillId="6" borderId="25" xfId="0" applyNumberFormat="1" applyFont="1" applyFill="1" applyBorder="1" applyAlignment="1" applyProtection="1">
      <alignment horizontal="center" vertical="center"/>
    </xf>
    <xf numFmtId="0" fontId="2" fillId="6" borderId="25" xfId="0" applyFont="1" applyFill="1" applyBorder="1" applyAlignment="1" applyProtection="1">
      <alignment horizontal="left" wrapText="1"/>
    </xf>
    <xf numFmtId="0" fontId="2" fillId="6" borderId="29" xfId="0" applyFont="1" applyFill="1" applyBorder="1" applyAlignment="1" applyProtection="1">
      <alignment horizontal="left" wrapText="1"/>
    </xf>
    <xf numFmtId="4" fontId="2" fillId="6" borderId="30" xfId="0" applyNumberFormat="1" applyFont="1" applyFill="1" applyBorder="1" applyAlignment="1" applyProtection="1">
      <alignment horizontal="center" vertical="center"/>
    </xf>
    <xf numFmtId="4" fontId="2" fillId="6" borderId="31" xfId="0" applyNumberFormat="1" applyFont="1" applyFill="1" applyBorder="1" applyAlignment="1" applyProtection="1">
      <alignment horizontal="center" vertical="center"/>
    </xf>
    <xf numFmtId="2" fontId="2" fillId="6" borderId="31" xfId="0" applyNumberFormat="1" applyFont="1" applyFill="1" applyBorder="1" applyAlignment="1" applyProtection="1">
      <alignment horizontal="center" vertical="center"/>
    </xf>
    <xf numFmtId="4" fontId="2" fillId="6" borderId="32" xfId="0" applyNumberFormat="1" applyFont="1" applyFill="1" applyBorder="1" applyAlignment="1" applyProtection="1">
      <alignment horizontal="center" vertical="center"/>
    </xf>
    <xf numFmtId="2" fontId="2" fillId="6" borderId="29" xfId="0" applyNumberFormat="1" applyFont="1" applyFill="1" applyBorder="1" applyAlignment="1" applyProtection="1">
      <alignment horizontal="center" vertical="center"/>
    </xf>
    <xf numFmtId="0" fontId="2" fillId="7" borderId="28" xfId="0" applyFont="1" applyFill="1" applyBorder="1" applyAlignment="1" applyProtection="1">
      <alignment horizontal="left" wrapText="1"/>
    </xf>
    <xf numFmtId="4" fontId="2" fillId="7" borderId="26" xfId="0" applyNumberFormat="1" applyFont="1" applyFill="1" applyBorder="1" applyAlignment="1" applyProtection="1">
      <alignment horizontal="center"/>
    </xf>
    <xf numFmtId="4" fontId="2" fillId="7" borderId="20" xfId="0" applyNumberFormat="1" applyFont="1" applyFill="1" applyBorder="1" applyAlignment="1" applyProtection="1">
      <alignment horizontal="center"/>
    </xf>
    <xf numFmtId="4" fontId="2" fillId="7" borderId="21" xfId="0" applyNumberFormat="1" applyFont="1" applyFill="1" applyBorder="1" applyAlignment="1" applyProtection="1">
      <alignment horizontal="center"/>
    </xf>
    <xf numFmtId="4" fontId="2" fillId="7" borderId="25" xfId="0" applyNumberFormat="1" applyFont="1" applyFill="1" applyBorder="1" applyAlignment="1" applyProtection="1">
      <alignment horizontal="center"/>
    </xf>
    <xf numFmtId="0" fontId="2" fillId="7" borderId="29" xfId="0" applyFont="1" applyFill="1" applyBorder="1" applyAlignment="1" applyProtection="1">
      <alignment horizontal="left" wrapText="1"/>
    </xf>
    <xf numFmtId="4" fontId="2" fillId="7" borderId="30" xfId="0" applyNumberFormat="1" applyFont="1" applyFill="1" applyBorder="1" applyAlignment="1" applyProtection="1">
      <alignment horizontal="center"/>
    </xf>
    <xf numFmtId="4" fontId="2" fillId="7" borderId="31" xfId="0" applyNumberFormat="1" applyFont="1" applyFill="1" applyBorder="1" applyAlignment="1" applyProtection="1">
      <alignment horizontal="center"/>
    </xf>
    <xf numFmtId="4" fontId="2" fillId="7" borderId="32" xfId="0" applyNumberFormat="1" applyFont="1" applyFill="1" applyBorder="1" applyAlignment="1" applyProtection="1">
      <alignment horizontal="center"/>
    </xf>
    <xf numFmtId="4" fontId="2" fillId="7" borderId="29" xfId="0" applyNumberFormat="1" applyFont="1" applyFill="1" applyBorder="1" applyAlignment="1" applyProtection="1">
      <alignment horizontal="center"/>
    </xf>
    <xf numFmtId="0" fontId="2" fillId="8" borderId="18" xfId="0" applyFont="1" applyFill="1" applyBorder="1" applyAlignment="1" applyProtection="1">
      <alignment horizontal="left" wrapText="1"/>
    </xf>
    <xf numFmtId="4" fontId="2" fillId="8" borderId="15" xfId="0" applyNumberFormat="1" applyFont="1" applyFill="1" applyBorder="1" applyAlignment="1" applyProtection="1">
      <alignment horizontal="center"/>
    </xf>
    <xf numFmtId="4" fontId="2" fillId="8" borderId="17" xfId="0" applyNumberFormat="1" applyFont="1" applyFill="1" applyBorder="1" applyAlignment="1" applyProtection="1">
      <alignment horizontal="center"/>
    </xf>
    <xf numFmtId="166" fontId="2" fillId="8" borderId="17" xfId="0" applyNumberFormat="1" applyFont="1" applyFill="1" applyBorder="1" applyAlignment="1" applyProtection="1">
      <alignment horizontal="center"/>
    </xf>
    <xf numFmtId="4" fontId="2" fillId="8" borderId="16" xfId="0" applyNumberFormat="1" applyFont="1" applyFill="1" applyBorder="1" applyAlignment="1" applyProtection="1">
      <alignment horizontal="center"/>
    </xf>
    <xf numFmtId="4" fontId="2" fillId="8" borderId="18" xfId="0" applyNumberFormat="1" applyFont="1" applyFill="1" applyBorder="1" applyAlignment="1" applyProtection="1">
      <alignment horizontal="center"/>
    </xf>
    <xf numFmtId="0" fontId="1" fillId="0" borderId="0" xfId="0" applyFont="1" applyBorder="1" applyAlignment="1">
      <alignment horizontal="center" wrapText="1"/>
    </xf>
    <xf numFmtId="0" fontId="2" fillId="2" borderId="0" xfId="0" applyFont="1" applyFill="1" applyBorder="1" applyAlignment="1" applyProtection="1">
      <alignment vertical="center" wrapText="1"/>
    </xf>
    <xf numFmtId="0" fontId="2" fillId="2" borderId="9" xfId="0" applyFont="1" applyFill="1" applyBorder="1" applyAlignment="1" applyProtection="1">
      <alignment vertical="center" wrapText="1"/>
    </xf>
    <xf numFmtId="0" fontId="2" fillId="0" borderId="0" xfId="0" applyFont="1"/>
    <xf numFmtId="0" fontId="2" fillId="2" borderId="36" xfId="0" applyFont="1" applyFill="1" applyBorder="1" applyAlignment="1" applyProtection="1">
      <alignment horizontal="center" vertical="top" wrapText="1"/>
    </xf>
    <xf numFmtId="0" fontId="2" fillId="2" borderId="37" xfId="0" applyFont="1" applyFill="1" applyBorder="1" applyAlignment="1" applyProtection="1">
      <alignment horizontal="center" vertical="top" wrapText="1"/>
    </xf>
    <xf numFmtId="0" fontId="3" fillId="0" borderId="18" xfId="0" applyFont="1" applyFill="1" applyBorder="1" applyAlignment="1" applyProtection="1">
      <alignment horizontal="center" vertical="center" wrapText="1"/>
    </xf>
    <xf numFmtId="0" fontId="3" fillId="3" borderId="15" xfId="0" applyFont="1" applyFill="1" applyBorder="1" applyAlignment="1" applyProtection="1">
      <alignment horizontal="center" vertical="top" wrapText="1"/>
    </xf>
    <xf numFmtId="0" fontId="3" fillId="3" borderId="17" xfId="0" applyFont="1" applyFill="1" applyBorder="1" applyAlignment="1" applyProtection="1">
      <alignment horizontal="center" vertical="top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3" borderId="18" xfId="0" applyFont="1" applyFill="1" applyBorder="1" applyAlignment="1" applyProtection="1">
      <alignment horizontal="center" vertical="top" wrapText="1"/>
    </xf>
    <xf numFmtId="0" fontId="3" fillId="0" borderId="0" xfId="0" applyFont="1"/>
    <xf numFmtId="0" fontId="5" fillId="0" borderId="0" xfId="0" applyFont="1" applyFill="1" applyAlignment="1"/>
    <xf numFmtId="0" fontId="2" fillId="0" borderId="0" xfId="0" applyFont="1" applyAlignment="1"/>
    <xf numFmtId="10" fontId="5" fillId="0" borderId="0" xfId="0" applyNumberFormat="1" applyFont="1" applyFill="1" applyAlignment="1"/>
    <xf numFmtId="0" fontId="2" fillId="0" borderId="0" xfId="0" applyFont="1" applyFill="1" applyAlignment="1"/>
    <xf numFmtId="2" fontId="2" fillId="0" borderId="20" xfId="0" applyNumberFormat="1" applyFont="1" applyFill="1" applyBorder="1" applyAlignment="1" applyProtection="1">
      <alignment horizontal="center" vertical="center"/>
    </xf>
    <xf numFmtId="4" fontId="2" fillId="0" borderId="20" xfId="0" applyNumberFormat="1" applyFont="1" applyFill="1" applyBorder="1" applyAlignment="1" applyProtection="1">
      <alignment horizontal="center" vertical="center"/>
    </xf>
    <xf numFmtId="165" fontId="2" fillId="0" borderId="20" xfId="0" applyNumberFormat="1" applyFont="1" applyFill="1" applyBorder="1" applyAlignment="1" applyProtection="1">
      <alignment horizontal="center" vertical="center"/>
    </xf>
    <xf numFmtId="0" fontId="2" fillId="5" borderId="0" xfId="0" applyFont="1" applyFill="1" applyAlignment="1"/>
    <xf numFmtId="2" fontId="2" fillId="2" borderId="20" xfId="0" applyNumberFormat="1" applyFont="1" applyFill="1" applyBorder="1" applyAlignment="1" applyProtection="1">
      <alignment horizontal="center" vertical="center"/>
    </xf>
    <xf numFmtId="2" fontId="2" fillId="0" borderId="20" xfId="0" applyNumberFormat="1" applyFont="1" applyFill="1" applyBorder="1" applyAlignment="1" applyProtection="1">
      <alignment horizontal="center"/>
    </xf>
    <xf numFmtId="165" fontId="2" fillId="0" borderId="20" xfId="0" applyNumberFormat="1" applyFont="1" applyFill="1" applyBorder="1" applyAlignment="1" applyProtection="1">
      <alignment horizontal="center"/>
    </xf>
    <xf numFmtId="2" fontId="2" fillId="0" borderId="20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4" fontId="2" fillId="6" borderId="20" xfId="0" applyNumberFormat="1" applyFont="1" applyFill="1" applyBorder="1" applyAlignment="1" applyProtection="1">
      <alignment horizontal="center"/>
    </xf>
    <xf numFmtId="4" fontId="2" fillId="6" borderId="30" xfId="0" applyNumberFormat="1" applyFont="1" applyFill="1" applyBorder="1" applyAlignment="1" applyProtection="1">
      <alignment horizontal="center"/>
    </xf>
    <xf numFmtId="4" fontId="2" fillId="6" borderId="31" xfId="0" applyNumberFormat="1" applyFont="1" applyFill="1" applyBorder="1" applyAlignment="1" applyProtection="1">
      <alignment horizontal="center"/>
    </xf>
    <xf numFmtId="165" fontId="2" fillId="6" borderId="25" xfId="0" applyNumberFormat="1" applyFont="1" applyFill="1" applyBorder="1" applyAlignment="1" applyProtection="1">
      <alignment horizontal="left" vertical="center" wrapText="1"/>
    </xf>
    <xf numFmtId="0" fontId="2" fillId="9" borderId="18" xfId="0" applyFont="1" applyFill="1" applyBorder="1" applyAlignment="1" applyProtection="1">
      <alignment horizontal="left" wrapText="1"/>
    </xf>
    <xf numFmtId="4" fontId="2" fillId="9" borderId="15" xfId="0" applyNumberFormat="1" applyFont="1" applyFill="1" applyBorder="1" applyAlignment="1" applyProtection="1">
      <alignment horizontal="center"/>
    </xf>
    <xf numFmtId="4" fontId="2" fillId="9" borderId="17" xfId="0" applyNumberFormat="1" applyFont="1" applyFill="1" applyBorder="1" applyAlignment="1" applyProtection="1">
      <alignment horizontal="center"/>
    </xf>
    <xf numFmtId="4" fontId="2" fillId="9" borderId="16" xfId="0" applyNumberFormat="1" applyFont="1" applyFill="1" applyBorder="1" applyAlignment="1" applyProtection="1">
      <alignment horizontal="center"/>
    </xf>
    <xf numFmtId="4" fontId="2" fillId="9" borderId="18" xfId="0" applyNumberFormat="1" applyFont="1" applyFill="1" applyBorder="1" applyAlignment="1" applyProtection="1">
      <alignment horizontal="center"/>
    </xf>
    <xf numFmtId="0" fontId="2" fillId="10" borderId="19" xfId="0" applyFont="1" applyFill="1" applyBorder="1" applyAlignment="1" applyProtection="1">
      <alignment horizontal="left" wrapText="1"/>
    </xf>
    <xf numFmtId="0" fontId="2" fillId="10" borderId="29" xfId="0" applyFont="1" applyFill="1" applyBorder="1" applyAlignment="1" applyProtection="1">
      <alignment horizontal="left" wrapText="1"/>
    </xf>
    <xf numFmtId="4" fontId="2" fillId="10" borderId="22" xfId="0" applyNumberFormat="1" applyFont="1" applyFill="1" applyBorder="1" applyAlignment="1" applyProtection="1">
      <alignment horizontal="center"/>
    </xf>
    <xf numFmtId="4" fontId="2" fillId="10" borderId="23" xfId="0" applyNumberFormat="1" applyFont="1" applyFill="1" applyBorder="1" applyAlignment="1" applyProtection="1">
      <alignment horizontal="center"/>
    </xf>
    <xf numFmtId="167" fontId="2" fillId="10" borderId="23" xfId="0" applyNumberFormat="1" applyFont="1" applyFill="1" applyBorder="1" applyAlignment="1" applyProtection="1">
      <alignment horizontal="center"/>
    </xf>
    <xf numFmtId="4" fontId="2" fillId="10" borderId="24" xfId="0" applyNumberFormat="1" applyFont="1" applyFill="1" applyBorder="1" applyAlignment="1" applyProtection="1">
      <alignment horizontal="center"/>
    </xf>
    <xf numFmtId="4" fontId="2" fillId="10" borderId="41" xfId="0" applyNumberFormat="1" applyFont="1" applyFill="1" applyBorder="1" applyAlignment="1" applyProtection="1">
      <alignment horizontal="center"/>
    </xf>
    <xf numFmtId="4" fontId="2" fillId="10" borderId="40" xfId="0" applyNumberFormat="1" applyFont="1" applyFill="1" applyBorder="1" applyAlignment="1" applyProtection="1">
      <alignment horizontal="center"/>
    </xf>
    <xf numFmtId="167" fontId="2" fillId="10" borderId="40" xfId="0" applyNumberFormat="1" applyFont="1" applyFill="1" applyBorder="1" applyAlignment="1" applyProtection="1">
      <alignment horizontal="center"/>
    </xf>
    <xf numFmtId="4" fontId="2" fillId="10" borderId="32" xfId="0" applyNumberFormat="1" applyFont="1" applyFill="1" applyBorder="1" applyAlignment="1" applyProtection="1">
      <alignment horizontal="center"/>
    </xf>
    <xf numFmtId="4" fontId="2" fillId="10" borderId="19" xfId="0" applyNumberFormat="1" applyFont="1" applyFill="1" applyBorder="1" applyAlignment="1" applyProtection="1">
      <alignment horizontal="center"/>
    </xf>
    <xf numFmtId="4" fontId="2" fillId="10" borderId="14" xfId="0" applyNumberFormat="1" applyFont="1" applyFill="1" applyBorder="1" applyAlignment="1" applyProtection="1">
      <alignment horizontal="center"/>
    </xf>
    <xf numFmtId="4" fontId="2" fillId="11" borderId="22" xfId="0" applyNumberFormat="1" applyFont="1" applyFill="1" applyBorder="1" applyAlignment="1" applyProtection="1">
      <alignment horizontal="center"/>
    </xf>
    <xf numFmtId="4" fontId="2" fillId="11" borderId="23" xfId="0" applyNumberFormat="1" applyFont="1" applyFill="1" applyBorder="1" applyAlignment="1" applyProtection="1">
      <alignment horizontal="center"/>
    </xf>
    <xf numFmtId="4" fontId="2" fillId="11" borderId="30" xfId="0" applyNumberFormat="1" applyFont="1" applyFill="1" applyBorder="1" applyAlignment="1" applyProtection="1">
      <alignment horizontal="center"/>
    </xf>
    <xf numFmtId="4" fontId="2" fillId="11" borderId="31" xfId="0" applyNumberFormat="1" applyFont="1" applyFill="1" applyBorder="1" applyAlignment="1" applyProtection="1">
      <alignment horizontal="center"/>
    </xf>
    <xf numFmtId="0" fontId="2" fillId="11" borderId="19" xfId="0" applyFont="1" applyFill="1" applyBorder="1" applyAlignment="1" applyProtection="1">
      <alignment horizontal="left" wrapText="1"/>
    </xf>
    <xf numFmtId="0" fontId="2" fillId="11" borderId="29" xfId="0" applyFont="1" applyFill="1" applyBorder="1" applyAlignment="1" applyProtection="1">
      <alignment horizontal="left" wrapText="1"/>
    </xf>
    <xf numFmtId="4" fontId="2" fillId="11" borderId="24" xfId="0" applyNumberFormat="1" applyFont="1" applyFill="1" applyBorder="1" applyAlignment="1" applyProtection="1">
      <alignment horizontal="center"/>
    </xf>
    <xf numFmtId="4" fontId="2" fillId="11" borderId="39" xfId="0" applyNumberFormat="1" applyFont="1" applyFill="1" applyBorder="1" applyAlignment="1" applyProtection="1">
      <alignment horizontal="center"/>
    </xf>
    <xf numFmtId="4" fontId="2" fillId="11" borderId="19" xfId="0" applyNumberFormat="1" applyFont="1" applyFill="1" applyBorder="1" applyAlignment="1" applyProtection="1">
      <alignment horizontal="center"/>
    </xf>
    <xf numFmtId="4" fontId="2" fillId="11" borderId="29" xfId="0" applyNumberFormat="1" applyFont="1" applyFill="1" applyBorder="1" applyAlignment="1" applyProtection="1">
      <alignment horizontal="center"/>
    </xf>
    <xf numFmtId="4" fontId="2" fillId="5" borderId="23" xfId="0" applyNumberFormat="1" applyFont="1" applyFill="1" applyBorder="1" applyAlignment="1" applyProtection="1">
      <alignment horizontal="center" vertical="center"/>
    </xf>
    <xf numFmtId="164" fontId="2" fillId="5" borderId="23" xfId="0" applyNumberFormat="1" applyFont="1" applyFill="1" applyBorder="1" applyAlignment="1" applyProtection="1">
      <alignment horizontal="center" vertical="center"/>
    </xf>
    <xf numFmtId="4" fontId="2" fillId="5" borderId="31" xfId="0" applyNumberFormat="1" applyFont="1" applyFill="1" applyBorder="1" applyAlignment="1" applyProtection="1">
      <alignment horizontal="center" vertical="center"/>
    </xf>
    <xf numFmtId="4" fontId="2" fillId="7" borderId="42" xfId="0" applyNumberFormat="1" applyFont="1" applyFill="1" applyBorder="1" applyAlignment="1" applyProtection="1">
      <alignment horizontal="center"/>
    </xf>
    <xf numFmtId="4" fontId="2" fillId="5" borderId="43" xfId="0" applyNumberFormat="1" applyFont="1" applyFill="1" applyBorder="1" applyAlignment="1" applyProtection="1">
      <alignment horizontal="center" vertical="center"/>
    </xf>
    <xf numFmtId="165" fontId="5" fillId="8" borderId="18" xfId="0" applyNumberFormat="1" applyFont="1" applyFill="1" applyBorder="1" applyAlignment="1" applyProtection="1">
      <alignment horizontal="center" wrapText="1"/>
    </xf>
    <xf numFmtId="0" fontId="2" fillId="5" borderId="44" xfId="0" applyFont="1" applyFill="1" applyBorder="1" applyAlignment="1" applyProtection="1">
      <alignment horizontal="left" vertical="center" wrapText="1"/>
    </xf>
    <xf numFmtId="0" fontId="2" fillId="5" borderId="45" xfId="0" applyFont="1" applyFill="1" applyBorder="1" applyAlignment="1" applyProtection="1">
      <alignment horizontal="left" vertical="center" wrapText="1"/>
    </xf>
    <xf numFmtId="0" fontId="2" fillId="0" borderId="45" xfId="0" applyFont="1" applyFill="1" applyBorder="1" applyAlignment="1" applyProtection="1">
      <alignment horizontal="left" vertical="center" wrapText="1"/>
    </xf>
    <xf numFmtId="0" fontId="2" fillId="0" borderId="45" xfId="0" applyFont="1" applyFill="1" applyBorder="1" applyAlignment="1" applyProtection="1">
      <alignment horizontal="left" wrapText="1"/>
    </xf>
    <xf numFmtId="0" fontId="2" fillId="0" borderId="45" xfId="0" applyFont="1" applyFill="1" applyBorder="1" applyAlignment="1">
      <alignment wrapText="1"/>
    </xf>
    <xf numFmtId="0" fontId="2" fillId="5" borderId="46" xfId="0" applyFont="1" applyFill="1" applyBorder="1" applyAlignment="1" applyProtection="1">
      <alignment horizontal="left" wrapText="1"/>
    </xf>
    <xf numFmtId="4" fontId="2" fillId="5" borderId="22" xfId="0" applyNumberFormat="1" applyFont="1" applyFill="1" applyBorder="1" applyAlignment="1" applyProtection="1">
      <alignment horizontal="center" vertical="center"/>
    </xf>
    <xf numFmtId="4" fontId="2" fillId="5" borderId="26" xfId="0" applyNumberFormat="1" applyFont="1" applyFill="1" applyBorder="1" applyAlignment="1" applyProtection="1">
      <alignment horizontal="center" vertical="center"/>
    </xf>
    <xf numFmtId="4" fontId="2" fillId="5" borderId="30" xfId="0" applyNumberFormat="1" applyFont="1" applyFill="1" applyBorder="1" applyAlignment="1" applyProtection="1">
      <alignment horizontal="center" vertical="center"/>
    </xf>
    <xf numFmtId="165" fontId="5" fillId="11" borderId="18" xfId="0" applyNumberFormat="1" applyFont="1" applyFill="1" applyBorder="1" applyAlignment="1" applyProtection="1">
      <alignment horizontal="center" wrapText="1"/>
    </xf>
    <xf numFmtId="165" fontId="5" fillId="5" borderId="27" xfId="0" applyNumberFormat="1" applyFont="1" applyFill="1" applyBorder="1" applyAlignment="1" applyProtection="1">
      <alignment horizontal="left" vertical="center" wrapText="1"/>
    </xf>
    <xf numFmtId="165" fontId="5" fillId="5" borderId="24" xfId="0" applyNumberFormat="1" applyFont="1" applyFill="1" applyBorder="1" applyAlignment="1" applyProtection="1">
      <alignment horizontal="left" vertical="center" wrapText="1"/>
    </xf>
    <xf numFmtId="165" fontId="5" fillId="5" borderId="27" xfId="0" applyNumberFormat="1" applyFont="1" applyFill="1" applyBorder="1" applyAlignment="1" applyProtection="1">
      <alignment horizontal="left"/>
    </xf>
    <xf numFmtId="165" fontId="5" fillId="0" borderId="27" xfId="0" applyNumberFormat="1" applyFont="1" applyFill="1" applyBorder="1" applyAlignment="1" applyProtection="1">
      <alignment horizontal="left" vertical="center"/>
    </xf>
    <xf numFmtId="165" fontId="5" fillId="0" borderId="27" xfId="0" applyNumberFormat="1" applyFont="1" applyFill="1" applyBorder="1" applyAlignment="1" applyProtection="1">
      <alignment horizontal="center"/>
    </xf>
    <xf numFmtId="165" fontId="5" fillId="5" borderId="39" xfId="0" applyNumberFormat="1" applyFont="1" applyFill="1" applyBorder="1" applyAlignment="1" applyProtection="1">
      <alignment horizontal="left" vertical="center" wrapText="1"/>
    </xf>
    <xf numFmtId="165" fontId="5" fillId="10" borderId="18" xfId="0" applyNumberFormat="1" applyFont="1" applyFill="1" applyBorder="1" applyAlignment="1" applyProtection="1">
      <alignment horizontal="center" wrapText="1"/>
    </xf>
    <xf numFmtId="165" fontId="5" fillId="6" borderId="18" xfId="0" applyNumberFormat="1" applyFont="1" applyFill="1" applyBorder="1" applyAlignment="1" applyProtection="1">
      <alignment horizontal="center" wrapText="1"/>
    </xf>
    <xf numFmtId="165" fontId="5" fillId="7" borderId="25" xfId="0" applyNumberFormat="1" applyFont="1" applyFill="1" applyBorder="1" applyAlignment="1" applyProtection="1">
      <alignment horizontal="left" vertical="center" wrapText="1"/>
    </xf>
    <xf numFmtId="165" fontId="5" fillId="7" borderId="29" xfId="0" applyNumberFormat="1" applyFont="1" applyFill="1" applyBorder="1" applyAlignment="1" applyProtection="1">
      <alignment horizontal="left" vertical="center" wrapText="1"/>
    </xf>
    <xf numFmtId="0" fontId="2" fillId="5" borderId="19" xfId="0" applyFont="1" applyFill="1" applyBorder="1" applyAlignment="1" applyProtection="1">
      <alignment horizontal="left" wrapText="1"/>
    </xf>
    <xf numFmtId="2" fontId="2" fillId="5" borderId="22" xfId="0" applyNumberFormat="1" applyFont="1" applyFill="1" applyBorder="1" applyAlignment="1" applyProtection="1">
      <alignment horizontal="center" vertical="center"/>
    </xf>
    <xf numFmtId="2" fontId="2" fillId="5" borderId="23" xfId="0" applyNumberFormat="1" applyFont="1" applyFill="1" applyBorder="1" applyAlignment="1" applyProtection="1">
      <alignment horizontal="center" vertical="center"/>
    </xf>
    <xf numFmtId="4" fontId="2" fillId="5" borderId="24" xfId="0" applyNumberFormat="1" applyFont="1" applyFill="1" applyBorder="1" applyAlignment="1" applyProtection="1">
      <alignment horizontal="center" vertical="center"/>
    </xf>
    <xf numFmtId="2" fontId="2" fillId="5" borderId="19" xfId="0" applyNumberFormat="1" applyFont="1" applyFill="1" applyBorder="1" applyAlignment="1" applyProtection="1">
      <alignment horizontal="center" vertical="center"/>
    </xf>
    <xf numFmtId="165" fontId="5" fillId="5" borderId="19" xfId="0" applyNumberFormat="1" applyFont="1" applyFill="1" applyBorder="1" applyAlignment="1" applyProtection="1">
      <alignment horizontal="center" vertical="center" wrapText="1"/>
    </xf>
    <xf numFmtId="165" fontId="5" fillId="7" borderId="25" xfId="0" applyNumberFormat="1" applyFont="1" applyFill="1" applyBorder="1" applyAlignment="1" applyProtection="1">
      <alignment horizontal="center" vertical="center" wrapText="1"/>
    </xf>
    <xf numFmtId="165" fontId="5" fillId="12" borderId="18" xfId="0" applyNumberFormat="1" applyFont="1" applyFill="1" applyBorder="1" applyAlignment="1" applyProtection="1">
      <alignment horizontal="center" wrapText="1"/>
    </xf>
    <xf numFmtId="165" fontId="5" fillId="6" borderId="25" xfId="0" applyNumberFormat="1" applyFont="1" applyFill="1" applyBorder="1" applyAlignment="1" applyProtection="1">
      <alignment horizontal="center" vertical="center" wrapText="1"/>
    </xf>
    <xf numFmtId="165" fontId="5" fillId="5" borderId="47" xfId="0" applyNumberFormat="1" applyFont="1" applyFill="1" applyBorder="1" applyAlignment="1" applyProtection="1">
      <alignment horizontal="center" vertical="center" wrapText="1"/>
    </xf>
    <xf numFmtId="2" fontId="2" fillId="6" borderId="23" xfId="0" applyNumberFormat="1" applyFont="1" applyFill="1" applyBorder="1" applyAlignment="1" applyProtection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top" wrapText="1"/>
    </xf>
    <xf numFmtId="0" fontId="8" fillId="0" borderId="21" xfId="0" applyFont="1" applyBorder="1" applyAlignment="1">
      <alignment horizontal="center" vertical="top" wrapText="1"/>
    </xf>
    <xf numFmtId="0" fontId="2" fillId="3" borderId="28" xfId="0" applyFont="1" applyFill="1" applyBorder="1" applyAlignment="1" applyProtection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 applyProtection="1">
      <alignment horizontal="left" vertical="center"/>
    </xf>
    <xf numFmtId="0" fontId="9" fillId="0" borderId="0" xfId="0" applyFont="1" applyFill="1" applyBorder="1" applyAlignment="1" applyProtection="1">
      <alignment horizontal="left" vertical="center"/>
    </xf>
    <xf numFmtId="0" fontId="4" fillId="4" borderId="7" xfId="0" applyFont="1" applyFill="1" applyBorder="1" applyAlignment="1" applyProtection="1">
      <alignment horizontal="center" vertical="center" wrapText="1"/>
    </xf>
    <xf numFmtId="0" fontId="4" fillId="4" borderId="0" xfId="0" applyFont="1" applyFill="1" applyBorder="1" applyAlignment="1" applyProtection="1">
      <alignment horizontal="center" vertical="center" wrapText="1"/>
    </xf>
    <xf numFmtId="0" fontId="4" fillId="4" borderId="9" xfId="0" applyFont="1" applyFill="1" applyBorder="1" applyAlignment="1" applyProtection="1">
      <alignment horizontal="center" vertical="center" wrapText="1"/>
    </xf>
    <xf numFmtId="0" fontId="4" fillId="4" borderId="33" xfId="0" applyFont="1" applyFill="1" applyBorder="1" applyAlignment="1" applyProtection="1">
      <alignment horizontal="center" vertical="center" wrapText="1"/>
    </xf>
    <xf numFmtId="0" fontId="4" fillId="4" borderId="34" xfId="0" applyFont="1" applyFill="1" applyBorder="1" applyAlignment="1" applyProtection="1">
      <alignment horizontal="center" vertical="center" wrapText="1"/>
    </xf>
    <xf numFmtId="0" fontId="4" fillId="4" borderId="35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top" wrapText="1"/>
    </xf>
    <xf numFmtId="0" fontId="2" fillId="3" borderId="6" xfId="0" applyFont="1" applyFill="1" applyBorder="1" applyAlignment="1" applyProtection="1">
      <alignment horizontal="center" vertical="top" wrapText="1"/>
    </xf>
    <xf numFmtId="0" fontId="2" fillId="3" borderId="14" xfId="0" applyFont="1" applyFill="1" applyBorder="1" applyAlignment="1" applyProtection="1">
      <alignment horizontal="center" vertical="top" wrapText="1"/>
    </xf>
    <xf numFmtId="0" fontId="4" fillId="4" borderId="3" xfId="0" applyFont="1" applyFill="1" applyBorder="1" applyAlignment="1" applyProtection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center" wrapText="1"/>
    </xf>
    <xf numFmtId="0" fontId="4" fillId="4" borderId="5" xfId="0" applyFont="1" applyFill="1" applyBorder="1" applyAlignment="1" applyProtection="1">
      <alignment horizontal="center" vertical="center" wrapText="1"/>
    </xf>
    <xf numFmtId="0" fontId="4" fillId="4" borderId="10" xfId="0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 applyProtection="1">
      <alignment horizontal="center" vertical="center" wrapText="1"/>
    </xf>
    <xf numFmtId="0" fontId="4" fillId="4" borderId="12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zoomScaleNormal="100" zoomScaleSheetLayoutView="100" workbookViewId="0">
      <selection sqref="A1:O1"/>
    </sheetView>
  </sheetViews>
  <sheetFormatPr defaultColWidth="33.85546875" defaultRowHeight="15" x14ac:dyDescent="0.25"/>
  <cols>
    <col min="1" max="1" width="49.28515625" customWidth="1"/>
    <col min="2" max="2" width="11.85546875" customWidth="1"/>
    <col min="3" max="3" width="10.85546875" customWidth="1"/>
    <col min="4" max="4" width="11" customWidth="1"/>
    <col min="5" max="5" width="11.140625" customWidth="1"/>
    <col min="6" max="6" width="10.85546875" customWidth="1"/>
    <col min="7" max="7" width="11.42578125" customWidth="1"/>
    <col min="8" max="8" width="11.7109375" customWidth="1"/>
    <col min="9" max="9" width="11.28515625" customWidth="1"/>
    <col min="10" max="10" width="11.140625" customWidth="1"/>
    <col min="11" max="11" width="10.85546875" customWidth="1"/>
    <col min="12" max="12" width="9.7109375" customWidth="1"/>
    <col min="13" max="13" width="11.140625" customWidth="1"/>
    <col min="14" max="14" width="10.85546875" customWidth="1"/>
    <col min="15" max="15" width="15.5703125" customWidth="1"/>
  </cols>
  <sheetData>
    <row r="1" spans="1:15" ht="48" customHeight="1" x14ac:dyDescent="0.3">
      <c r="A1" s="142" t="s">
        <v>94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</row>
    <row r="2" spans="1:15" ht="16.5" thickBot="1" x14ac:dyDescent="0.3">
      <c r="A2" s="1"/>
      <c r="B2" s="1"/>
      <c r="C2" s="1"/>
      <c r="D2" s="1"/>
      <c r="E2" s="1"/>
      <c r="F2" s="1"/>
      <c r="G2" s="1"/>
      <c r="H2" s="143"/>
      <c r="I2" s="144"/>
    </row>
    <row r="3" spans="1:15" ht="15" customHeight="1" thickBot="1" x14ac:dyDescent="0.3">
      <c r="A3" s="145" t="s">
        <v>0</v>
      </c>
      <c r="B3" s="148" t="s">
        <v>76</v>
      </c>
      <c r="C3" s="149"/>
      <c r="D3" s="149"/>
      <c r="E3" s="149"/>
      <c r="F3" s="149"/>
      <c r="G3" s="149"/>
      <c r="H3" s="148" t="s">
        <v>77</v>
      </c>
      <c r="I3" s="149"/>
      <c r="J3" s="149"/>
      <c r="K3" s="149"/>
      <c r="L3" s="149"/>
      <c r="M3" s="149"/>
      <c r="N3" s="150"/>
      <c r="O3" s="145" t="s">
        <v>1</v>
      </c>
    </row>
    <row r="4" spans="1:15" ht="51.75" customHeight="1" x14ac:dyDescent="0.25">
      <c r="A4" s="146"/>
      <c r="B4" s="151" t="s">
        <v>2</v>
      </c>
      <c r="C4" s="152"/>
      <c r="D4" s="155" t="s">
        <v>3</v>
      </c>
      <c r="E4" s="156"/>
      <c r="F4" s="146" t="s">
        <v>71</v>
      </c>
      <c r="G4" s="145" t="s">
        <v>4</v>
      </c>
      <c r="H4" s="151" t="s">
        <v>2</v>
      </c>
      <c r="I4" s="152"/>
      <c r="J4" s="155" t="s">
        <v>3</v>
      </c>
      <c r="K4" s="156"/>
      <c r="L4" s="146" t="s">
        <v>71</v>
      </c>
      <c r="M4" s="145" t="s">
        <v>5</v>
      </c>
      <c r="N4" s="159"/>
      <c r="O4" s="146"/>
    </row>
    <row r="5" spans="1:15" ht="15" customHeight="1" thickBot="1" x14ac:dyDescent="0.3">
      <c r="A5" s="146"/>
      <c r="B5" s="153"/>
      <c r="C5" s="154"/>
      <c r="D5" s="157"/>
      <c r="E5" s="158"/>
      <c r="F5" s="146"/>
      <c r="G5" s="146"/>
      <c r="H5" s="153"/>
      <c r="I5" s="154"/>
      <c r="J5" s="157"/>
      <c r="K5" s="158"/>
      <c r="L5" s="146"/>
      <c r="M5" s="146"/>
      <c r="N5" s="160"/>
      <c r="O5" s="146"/>
    </row>
    <row r="6" spans="1:15" ht="18" customHeight="1" thickBot="1" x14ac:dyDescent="0.3">
      <c r="A6" s="146"/>
      <c r="B6" s="163" t="s">
        <v>6</v>
      </c>
      <c r="C6" s="164"/>
      <c r="D6" s="163" t="s">
        <v>6</v>
      </c>
      <c r="E6" s="165"/>
      <c r="F6" s="146"/>
      <c r="G6" s="146"/>
      <c r="H6" s="163" t="s">
        <v>6</v>
      </c>
      <c r="I6" s="164"/>
      <c r="J6" s="163" t="s">
        <v>6</v>
      </c>
      <c r="K6" s="165"/>
      <c r="L6" s="146"/>
      <c r="M6" s="146"/>
      <c r="N6" s="161" t="s">
        <v>92</v>
      </c>
      <c r="O6" s="146"/>
    </row>
    <row r="7" spans="1:15" ht="192.75" customHeight="1" thickBot="1" x14ac:dyDescent="0.3">
      <c r="A7" s="147"/>
      <c r="B7" s="2" t="s">
        <v>7</v>
      </c>
      <c r="C7" s="3" t="s">
        <v>8</v>
      </c>
      <c r="D7" s="2" t="s">
        <v>7</v>
      </c>
      <c r="E7" s="3" t="s">
        <v>8</v>
      </c>
      <c r="F7" s="147"/>
      <c r="G7" s="147"/>
      <c r="H7" s="2" t="s">
        <v>7</v>
      </c>
      <c r="I7" s="3" t="s">
        <v>8</v>
      </c>
      <c r="J7" s="2" t="s">
        <v>7</v>
      </c>
      <c r="K7" s="3" t="s">
        <v>8</v>
      </c>
      <c r="L7" s="147"/>
      <c r="M7" s="147"/>
      <c r="N7" s="162"/>
      <c r="O7" s="147"/>
    </row>
    <row r="8" spans="1:15" s="9" customFormat="1" ht="19.5" customHeight="1" thickBot="1" x14ac:dyDescent="0.3">
      <c r="A8" s="4">
        <v>1</v>
      </c>
      <c r="B8" s="5">
        <v>2</v>
      </c>
      <c r="C8" s="6">
        <v>3</v>
      </c>
      <c r="D8" s="5">
        <v>4</v>
      </c>
      <c r="E8" s="6">
        <v>5</v>
      </c>
      <c r="F8" s="5">
        <v>6</v>
      </c>
      <c r="G8" s="6">
        <v>7</v>
      </c>
      <c r="H8" s="6">
        <v>9</v>
      </c>
      <c r="I8" s="5">
        <v>10</v>
      </c>
      <c r="J8" s="6">
        <v>11</v>
      </c>
      <c r="K8" s="5">
        <v>12</v>
      </c>
      <c r="L8" s="6">
        <v>13</v>
      </c>
      <c r="M8" s="5">
        <v>14</v>
      </c>
      <c r="N8" s="7">
        <v>15</v>
      </c>
      <c r="O8" s="8">
        <v>16</v>
      </c>
    </row>
    <row r="9" spans="1:15" ht="30" customHeight="1" thickBot="1" x14ac:dyDescent="0.3">
      <c r="A9" s="168" t="s">
        <v>9</v>
      </c>
      <c r="B9" s="169"/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70"/>
    </row>
    <row r="10" spans="1:15" ht="75" customHeight="1" thickBot="1" x14ac:dyDescent="0.3">
      <c r="A10" s="131" t="s">
        <v>84</v>
      </c>
      <c r="B10" s="132">
        <v>1951.94</v>
      </c>
      <c r="C10" s="105">
        <v>25.19</v>
      </c>
      <c r="D10" s="133">
        <v>1951.94</v>
      </c>
      <c r="E10" s="105">
        <v>25.19</v>
      </c>
      <c r="F10" s="133">
        <v>0.06</v>
      </c>
      <c r="G10" s="134">
        <f t="shared" ref="G10" si="0">ROUND((D10*F10)+E10,2)</f>
        <v>142.31</v>
      </c>
      <c r="H10" s="21">
        <v>2384.1</v>
      </c>
      <c r="I10" s="105">
        <v>26.88</v>
      </c>
      <c r="J10" s="133">
        <v>2080</v>
      </c>
      <c r="K10" s="105">
        <v>26.88</v>
      </c>
      <c r="L10" s="133">
        <v>0.06</v>
      </c>
      <c r="M10" s="134">
        <f t="shared" ref="M10" si="1">ROUND((J10*L10)+K10,2)</f>
        <v>151.68</v>
      </c>
      <c r="N10" s="135">
        <f>M10/G10</f>
        <v>1.0658421755322887</v>
      </c>
      <c r="O10" s="136" t="s">
        <v>85</v>
      </c>
    </row>
    <row r="11" spans="1:15" ht="48" customHeight="1" thickBot="1" x14ac:dyDescent="0.3">
      <c r="A11" s="131" t="s">
        <v>86</v>
      </c>
      <c r="B11" s="132">
        <v>1951.94</v>
      </c>
      <c r="C11" s="105">
        <v>25.19</v>
      </c>
      <c r="D11" s="133">
        <v>1951.94</v>
      </c>
      <c r="E11" s="105">
        <v>25.19</v>
      </c>
      <c r="F11" s="133">
        <v>0.06</v>
      </c>
      <c r="G11" s="134">
        <f t="shared" ref="G11" si="2">ROUND((D11*F11)+E11,2)</f>
        <v>142.31</v>
      </c>
      <c r="H11" s="21">
        <v>1703.97</v>
      </c>
      <c r="I11" s="105">
        <v>26.88</v>
      </c>
      <c r="J11" s="133">
        <v>1703.97</v>
      </c>
      <c r="K11" s="105">
        <v>26.88</v>
      </c>
      <c r="L11" s="133">
        <v>0.06</v>
      </c>
      <c r="M11" s="134">
        <f t="shared" ref="M11" si="3">ROUND((J11*L11)+K11,2)</f>
        <v>129.12</v>
      </c>
      <c r="N11" s="135">
        <f t="shared" ref="N11" si="4">M11/G11</f>
        <v>0.90731501651324575</v>
      </c>
      <c r="O11" s="140" t="s">
        <v>87</v>
      </c>
    </row>
    <row r="12" spans="1:15" ht="36.75" customHeight="1" thickBot="1" x14ac:dyDescent="0.3">
      <c r="A12" s="131" t="s">
        <v>88</v>
      </c>
      <c r="B12" s="132">
        <v>1951.94</v>
      </c>
      <c r="C12" s="105">
        <v>25.19</v>
      </c>
      <c r="D12" s="133">
        <v>1951.94</v>
      </c>
      <c r="E12" s="105">
        <v>25.19</v>
      </c>
      <c r="F12" s="133">
        <v>0.06</v>
      </c>
      <c r="G12" s="134">
        <f t="shared" ref="G12" si="5">ROUND((D12*F12)+E12,2)</f>
        <v>142.31</v>
      </c>
      <c r="H12" s="21">
        <v>2395.66</v>
      </c>
      <c r="I12" s="105">
        <v>26.88</v>
      </c>
      <c r="J12" s="133">
        <v>2080</v>
      </c>
      <c r="K12" s="105">
        <v>26.88</v>
      </c>
      <c r="L12" s="133">
        <v>0.06</v>
      </c>
      <c r="M12" s="134">
        <f t="shared" ref="M12" si="6">ROUND((J12*L12)+K12,2)</f>
        <v>151.68</v>
      </c>
      <c r="N12" s="135">
        <f t="shared" ref="N12" si="7">M12/G12</f>
        <v>1.0658421755322887</v>
      </c>
      <c r="O12" s="140" t="s">
        <v>87</v>
      </c>
    </row>
    <row r="13" spans="1:15" ht="35.25" customHeight="1" x14ac:dyDescent="0.25">
      <c r="A13" s="131" t="s">
        <v>89</v>
      </c>
      <c r="B13" s="132">
        <v>1916.67</v>
      </c>
      <c r="C13" s="105">
        <v>25.19</v>
      </c>
      <c r="D13" s="132">
        <v>1916.67</v>
      </c>
      <c r="E13" s="105">
        <v>25.19</v>
      </c>
      <c r="F13" s="133">
        <v>0.06</v>
      </c>
      <c r="G13" s="134">
        <f t="shared" ref="G13" si="8">ROUND((D13*F13)+E13,2)</f>
        <v>140.19</v>
      </c>
      <c r="H13" s="21">
        <v>2160.0300000000002</v>
      </c>
      <c r="I13" s="105">
        <v>26.88</v>
      </c>
      <c r="J13" s="133">
        <v>1635.24</v>
      </c>
      <c r="K13" s="105">
        <v>26.88</v>
      </c>
      <c r="L13" s="133">
        <v>0.06</v>
      </c>
      <c r="M13" s="134">
        <f t="shared" ref="M13" si="9">ROUND((J13*L13)+K13,2)</f>
        <v>124.99</v>
      </c>
      <c r="N13" s="135">
        <f t="shared" ref="N13" si="10">M13/G13</f>
        <v>0.89157571866752261</v>
      </c>
      <c r="O13" s="140" t="s">
        <v>87</v>
      </c>
    </row>
    <row r="14" spans="1:15" ht="31.5" x14ac:dyDescent="0.25">
      <c r="A14" s="13" t="s">
        <v>23</v>
      </c>
      <c r="B14" s="16">
        <v>1665.62</v>
      </c>
      <c r="C14" s="14">
        <v>25.19</v>
      </c>
      <c r="D14" s="17">
        <v>1665.62</v>
      </c>
      <c r="E14" s="14">
        <v>25.19</v>
      </c>
      <c r="F14" s="15">
        <v>0.06</v>
      </c>
      <c r="G14" s="12">
        <f t="shared" ref="G14" si="11">ROUND((D14*F14)+E14,2)</f>
        <v>125.13</v>
      </c>
      <c r="H14" s="16">
        <v>1728.1</v>
      </c>
      <c r="I14" s="14">
        <v>26.88</v>
      </c>
      <c r="J14" s="16">
        <v>1728.1</v>
      </c>
      <c r="K14" s="109">
        <v>26.88</v>
      </c>
      <c r="L14" s="15">
        <v>0.06</v>
      </c>
      <c r="M14" s="12">
        <f t="shared" ref="M14" si="12">ROUND((J14*L14)+K14,2)</f>
        <v>130.57</v>
      </c>
      <c r="N14" s="18">
        <f t="shared" ref="N14" si="13">M14/G14</f>
        <v>1.0434747862223288</v>
      </c>
      <c r="O14" s="121" t="s">
        <v>81</v>
      </c>
    </row>
    <row r="15" spans="1:15" ht="16.5" thickBot="1" x14ac:dyDescent="0.3">
      <c r="A15" s="168" t="s">
        <v>25</v>
      </c>
      <c r="B15" s="169"/>
      <c r="C15" s="169"/>
      <c r="D15" s="169"/>
      <c r="E15" s="169"/>
      <c r="F15" s="169"/>
      <c r="G15" s="169"/>
      <c r="H15" s="169"/>
      <c r="I15" s="169"/>
      <c r="J15" s="169"/>
      <c r="K15" s="169"/>
      <c r="L15" s="169"/>
      <c r="M15" s="169"/>
      <c r="N15" s="169"/>
      <c r="O15" s="170"/>
    </row>
    <row r="16" spans="1:15" ht="48" thickBot="1" x14ac:dyDescent="0.3">
      <c r="A16" s="20" t="s">
        <v>82</v>
      </c>
      <c r="B16" s="21">
        <v>1951.94</v>
      </c>
      <c r="C16" s="22">
        <v>25.19</v>
      </c>
      <c r="D16" s="21">
        <v>1951.94</v>
      </c>
      <c r="E16" s="22">
        <v>25.19</v>
      </c>
      <c r="F16" s="22">
        <v>0.06</v>
      </c>
      <c r="G16" s="23">
        <f t="shared" ref="G16:G18" si="14">ROUND((D16*F16)+E16,2)</f>
        <v>142.31</v>
      </c>
      <c r="H16" s="21">
        <v>2120.04</v>
      </c>
      <c r="I16" s="24">
        <v>22.78</v>
      </c>
      <c r="J16" s="141">
        <v>2080</v>
      </c>
      <c r="K16" s="24">
        <v>26.88</v>
      </c>
      <c r="L16" s="22">
        <v>0.06</v>
      </c>
      <c r="M16" s="23">
        <f t="shared" ref="M16:M18" si="15">ROUND((J16*L16)+K16,2)</f>
        <v>151.68</v>
      </c>
      <c r="N16" s="25">
        <f t="shared" ref="N16:N18" si="16">M16/G16</f>
        <v>1.0658421755322887</v>
      </c>
      <c r="O16" s="139" t="s">
        <v>83</v>
      </c>
    </row>
    <row r="17" spans="1:15" ht="32.25" thickBot="1" x14ac:dyDescent="0.3">
      <c r="A17" s="26" t="s">
        <v>30</v>
      </c>
      <c r="B17" s="21">
        <v>1650.17</v>
      </c>
      <c r="C17" s="24">
        <v>25.19</v>
      </c>
      <c r="D17" s="22">
        <v>1650.17</v>
      </c>
      <c r="E17" s="24">
        <v>25.19</v>
      </c>
      <c r="F17" s="22">
        <v>0.06</v>
      </c>
      <c r="G17" s="23">
        <f t="shared" si="14"/>
        <v>124.2</v>
      </c>
      <c r="H17" s="21">
        <v>2120.04</v>
      </c>
      <c r="I17" s="24">
        <v>22.78</v>
      </c>
      <c r="J17" s="21">
        <v>1751.33</v>
      </c>
      <c r="K17" s="24">
        <v>26.88</v>
      </c>
      <c r="L17" s="22">
        <v>0.06</v>
      </c>
      <c r="M17" s="23">
        <f t="shared" si="15"/>
        <v>131.96</v>
      </c>
      <c r="N17" s="25">
        <f t="shared" si="16"/>
        <v>1.0624798711755234</v>
      </c>
      <c r="O17" s="128" t="s">
        <v>90</v>
      </c>
    </row>
    <row r="18" spans="1:15" ht="48" thickBot="1" x14ac:dyDescent="0.3">
      <c r="A18" s="27" t="s">
        <v>32</v>
      </c>
      <c r="B18" s="28">
        <v>1609.11</v>
      </c>
      <c r="C18" s="29">
        <v>25.19</v>
      </c>
      <c r="D18" s="29">
        <v>1609.11</v>
      </c>
      <c r="E18" s="29">
        <v>25.19</v>
      </c>
      <c r="F18" s="30">
        <v>0.06</v>
      </c>
      <c r="G18" s="31">
        <f t="shared" si="14"/>
        <v>121.74</v>
      </c>
      <c r="H18" s="28">
        <v>2120.04</v>
      </c>
      <c r="I18" s="29">
        <v>22.78</v>
      </c>
      <c r="J18" s="28">
        <v>1701.82</v>
      </c>
      <c r="K18" s="29">
        <v>26.88</v>
      </c>
      <c r="L18" s="30">
        <v>0.06</v>
      </c>
      <c r="M18" s="31">
        <f t="shared" si="15"/>
        <v>128.99</v>
      </c>
      <c r="N18" s="32">
        <f t="shared" si="16"/>
        <v>1.0595531460489569</v>
      </c>
      <c r="O18" s="128" t="s">
        <v>90</v>
      </c>
    </row>
    <row r="19" spans="1:15" ht="15.75" x14ac:dyDescent="0.25">
      <c r="A19" s="171" t="s">
        <v>33</v>
      </c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3"/>
    </row>
    <row r="20" spans="1:15" ht="62.25" customHeight="1" x14ac:dyDescent="0.25">
      <c r="A20" s="33" t="s">
        <v>34</v>
      </c>
      <c r="B20" s="34">
        <v>1667.08</v>
      </c>
      <c r="C20" s="35">
        <v>25.19</v>
      </c>
      <c r="D20" s="35">
        <v>1667.08</v>
      </c>
      <c r="E20" s="35">
        <v>25.19</v>
      </c>
      <c r="F20" s="35">
        <v>0.06</v>
      </c>
      <c r="G20" s="36">
        <f>ROUND((D20*F20)+E20,2)</f>
        <v>125.21</v>
      </c>
      <c r="H20" s="34">
        <v>1807.29</v>
      </c>
      <c r="I20" s="35">
        <v>26.88</v>
      </c>
      <c r="J20" s="34">
        <v>1807.29</v>
      </c>
      <c r="K20" s="35">
        <v>26.88</v>
      </c>
      <c r="L20" s="35">
        <v>0.06</v>
      </c>
      <c r="M20" s="36">
        <f>ROUND((J20*L20)+K20,2)</f>
        <v>135.32</v>
      </c>
      <c r="N20" s="37">
        <f>M20/G20</f>
        <v>1.0807443494928519</v>
      </c>
      <c r="O20" s="129" t="s">
        <v>90</v>
      </c>
    </row>
    <row r="21" spans="1:15" ht="63.75" thickBot="1" x14ac:dyDescent="0.3">
      <c r="A21" s="38" t="s">
        <v>35</v>
      </c>
      <c r="B21" s="39">
        <v>1799.31</v>
      </c>
      <c r="C21" s="40">
        <v>25.19</v>
      </c>
      <c r="D21" s="40">
        <v>1540</v>
      </c>
      <c r="E21" s="40">
        <v>25.19</v>
      </c>
      <c r="F21" s="40">
        <v>0.06</v>
      </c>
      <c r="G21" s="41">
        <f>ROUND((D21*F21)+E21,2)</f>
        <v>117.59</v>
      </c>
      <c r="H21" s="39">
        <v>1941.82</v>
      </c>
      <c r="I21" s="40">
        <v>26.88</v>
      </c>
      <c r="J21" s="40">
        <v>1700</v>
      </c>
      <c r="K21" s="40">
        <v>26.88</v>
      </c>
      <c r="L21" s="40">
        <v>0.06</v>
      </c>
      <c r="M21" s="41">
        <f>ROUND((J21*L21)+K21,2)</f>
        <v>128.88</v>
      </c>
      <c r="N21" s="42">
        <f>M21/G21</f>
        <v>1.0960115656093206</v>
      </c>
      <c r="O21" s="130" t="s">
        <v>91</v>
      </c>
    </row>
    <row r="22" spans="1:15" ht="16.5" customHeight="1" thickBot="1" x14ac:dyDescent="0.3">
      <c r="A22" s="168" t="s">
        <v>36</v>
      </c>
      <c r="B22" s="169"/>
      <c r="C22" s="169"/>
      <c r="D22" s="169"/>
      <c r="E22" s="169"/>
      <c r="F22" s="169"/>
      <c r="G22" s="169"/>
      <c r="H22" s="169"/>
      <c r="I22" s="169"/>
      <c r="J22" s="169"/>
      <c r="K22" s="169"/>
      <c r="L22" s="169"/>
      <c r="M22" s="169"/>
      <c r="N22" s="169"/>
      <c r="O22" s="170"/>
    </row>
    <row r="23" spans="1:15" ht="38.25" customHeight="1" thickBot="1" x14ac:dyDescent="0.3">
      <c r="A23" s="43" t="s">
        <v>37</v>
      </c>
      <c r="B23" s="44">
        <v>1610.76</v>
      </c>
      <c r="C23" s="45">
        <v>25.19</v>
      </c>
      <c r="D23" s="45">
        <v>1610.76</v>
      </c>
      <c r="E23" s="45">
        <v>25.19</v>
      </c>
      <c r="F23" s="46">
        <f>0.05298</f>
        <v>5.2979999999999999E-2</v>
      </c>
      <c r="G23" s="47">
        <f>ROUND((D23*F23)+E23,2)</f>
        <v>110.53</v>
      </c>
      <c r="H23" s="44">
        <v>1695.38</v>
      </c>
      <c r="I23" s="45">
        <v>26.88</v>
      </c>
      <c r="J23" s="44">
        <v>1695.38</v>
      </c>
      <c r="K23" s="45">
        <v>26.88</v>
      </c>
      <c r="L23" s="46">
        <f>0.05298</f>
        <v>5.2979999999999999E-2</v>
      </c>
      <c r="M23" s="47">
        <f>ROUND((J23*L23)+K23,2)</f>
        <v>116.7</v>
      </c>
      <c r="N23" s="48">
        <f>M23/G23</f>
        <v>1.0558219487921832</v>
      </c>
      <c r="O23" s="110" t="s">
        <v>90</v>
      </c>
    </row>
    <row r="24" spans="1:15" ht="15.75" customHeight="1" x14ac:dyDescent="0.25"/>
    <row r="25" spans="1:15" ht="16.5" customHeight="1" x14ac:dyDescent="0.25">
      <c r="A25" s="166"/>
      <c r="B25" s="167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</row>
    <row r="26" spans="1:15" x14ac:dyDescent="0.25">
      <c r="A26" s="166"/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</row>
    <row r="27" spans="1:15" x14ac:dyDescent="0.25">
      <c r="A27" s="166"/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</row>
    <row r="28" spans="1:15" x14ac:dyDescent="0.25">
      <c r="A28" s="166"/>
      <c r="B28" s="167"/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</row>
  </sheetData>
  <mergeCells count="25">
    <mergeCell ref="B6:C6"/>
    <mergeCell ref="D6:E6"/>
    <mergeCell ref="H6:I6"/>
    <mergeCell ref="J6:K6"/>
    <mergeCell ref="A25:O28"/>
    <mergeCell ref="A9:O9"/>
    <mergeCell ref="A15:O15"/>
    <mergeCell ref="A19:O19"/>
    <mergeCell ref="A22:O22"/>
    <mergeCell ref="A1:O1"/>
    <mergeCell ref="H2:I2"/>
    <mergeCell ref="A3:A7"/>
    <mergeCell ref="B3:G3"/>
    <mergeCell ref="H3:N3"/>
    <mergeCell ref="O3:O7"/>
    <mergeCell ref="B4:C5"/>
    <mergeCell ref="D4:E5"/>
    <mergeCell ref="F4:F7"/>
    <mergeCell ref="G4:G7"/>
    <mergeCell ref="N4:N5"/>
    <mergeCell ref="N6:N7"/>
    <mergeCell ref="H4:I5"/>
    <mergeCell ref="J4:K5"/>
    <mergeCell ref="L4:L7"/>
    <mergeCell ref="M4:M7"/>
  </mergeCells>
  <printOptions horizontalCentered="1"/>
  <pageMargins left="0.23622047244094491" right="0.23622047244094491" top="0.19685039370078741" bottom="0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78"/>
  <sheetViews>
    <sheetView zoomScale="80" zoomScaleNormal="80" zoomScaleSheetLayoutView="100" workbookViewId="0">
      <selection sqref="A1:O1"/>
    </sheetView>
  </sheetViews>
  <sheetFormatPr defaultRowHeight="15.75" outlineLevelRow="4" x14ac:dyDescent="0.25"/>
  <cols>
    <col min="1" max="1" width="55.42578125" style="1" customWidth="1"/>
    <col min="2" max="2" width="12.7109375" style="1" customWidth="1"/>
    <col min="3" max="3" width="14.85546875" style="1" customWidth="1"/>
    <col min="4" max="8" width="12.7109375" style="1" customWidth="1"/>
    <col min="9" max="11" width="14" style="1" customWidth="1"/>
    <col min="12" max="12" width="12.140625" style="1" customWidth="1"/>
    <col min="13" max="13" width="14.42578125" style="1" customWidth="1"/>
    <col min="14" max="14" width="13.28515625" style="1" customWidth="1"/>
    <col min="15" max="15" width="36" style="1" customWidth="1"/>
    <col min="16" max="261" width="9.140625" style="52"/>
    <col min="262" max="262" width="52.7109375" style="52" customWidth="1"/>
    <col min="263" max="263" width="11.85546875" style="52" customWidth="1"/>
    <col min="264" max="264" width="12.28515625" style="52" customWidth="1"/>
    <col min="265" max="266" width="13.7109375" style="52" customWidth="1"/>
    <col min="267" max="267" width="10.85546875" style="52" customWidth="1"/>
    <col min="268" max="268" width="13.7109375" style="52" customWidth="1"/>
    <col min="269" max="269" width="11.5703125" style="52" customWidth="1"/>
    <col min="270" max="271" width="13.7109375" style="52" customWidth="1"/>
    <col min="272" max="517" width="9.140625" style="52"/>
    <col min="518" max="518" width="52.7109375" style="52" customWidth="1"/>
    <col min="519" max="519" width="11.85546875" style="52" customWidth="1"/>
    <col min="520" max="520" width="12.28515625" style="52" customWidth="1"/>
    <col min="521" max="522" width="13.7109375" style="52" customWidth="1"/>
    <col min="523" max="523" width="10.85546875" style="52" customWidth="1"/>
    <col min="524" max="524" width="13.7109375" style="52" customWidth="1"/>
    <col min="525" max="525" width="11.5703125" style="52" customWidth="1"/>
    <col min="526" max="527" width="13.7109375" style="52" customWidth="1"/>
    <col min="528" max="773" width="9.140625" style="52"/>
    <col min="774" max="774" width="52.7109375" style="52" customWidth="1"/>
    <col min="775" max="775" width="11.85546875" style="52" customWidth="1"/>
    <col min="776" max="776" width="12.28515625" style="52" customWidth="1"/>
    <col min="777" max="778" width="13.7109375" style="52" customWidth="1"/>
    <col min="779" max="779" width="10.85546875" style="52" customWidth="1"/>
    <col min="780" max="780" width="13.7109375" style="52" customWidth="1"/>
    <col min="781" max="781" width="11.5703125" style="52" customWidth="1"/>
    <col min="782" max="783" width="13.7109375" style="52" customWidth="1"/>
    <col min="784" max="1029" width="9.140625" style="52"/>
    <col min="1030" max="1030" width="52.7109375" style="52" customWidth="1"/>
    <col min="1031" max="1031" width="11.85546875" style="52" customWidth="1"/>
    <col min="1032" max="1032" width="12.28515625" style="52" customWidth="1"/>
    <col min="1033" max="1034" width="13.7109375" style="52" customWidth="1"/>
    <col min="1035" max="1035" width="10.85546875" style="52" customWidth="1"/>
    <col min="1036" max="1036" width="13.7109375" style="52" customWidth="1"/>
    <col min="1037" max="1037" width="11.5703125" style="52" customWidth="1"/>
    <col min="1038" max="1039" width="13.7109375" style="52" customWidth="1"/>
    <col min="1040" max="1285" width="9.140625" style="52"/>
    <col min="1286" max="1286" width="52.7109375" style="52" customWidth="1"/>
    <col min="1287" max="1287" width="11.85546875" style="52" customWidth="1"/>
    <col min="1288" max="1288" width="12.28515625" style="52" customWidth="1"/>
    <col min="1289" max="1290" width="13.7109375" style="52" customWidth="1"/>
    <col min="1291" max="1291" width="10.85546875" style="52" customWidth="1"/>
    <col min="1292" max="1292" width="13.7109375" style="52" customWidth="1"/>
    <col min="1293" max="1293" width="11.5703125" style="52" customWidth="1"/>
    <col min="1294" max="1295" width="13.7109375" style="52" customWidth="1"/>
    <col min="1296" max="1541" width="9.140625" style="52"/>
    <col min="1542" max="1542" width="52.7109375" style="52" customWidth="1"/>
    <col min="1543" max="1543" width="11.85546875" style="52" customWidth="1"/>
    <col min="1544" max="1544" width="12.28515625" style="52" customWidth="1"/>
    <col min="1545" max="1546" width="13.7109375" style="52" customWidth="1"/>
    <col min="1547" max="1547" width="10.85546875" style="52" customWidth="1"/>
    <col min="1548" max="1548" width="13.7109375" style="52" customWidth="1"/>
    <col min="1549" max="1549" width="11.5703125" style="52" customWidth="1"/>
    <col min="1550" max="1551" width="13.7109375" style="52" customWidth="1"/>
    <col min="1552" max="1797" width="9.140625" style="52"/>
    <col min="1798" max="1798" width="52.7109375" style="52" customWidth="1"/>
    <col min="1799" max="1799" width="11.85546875" style="52" customWidth="1"/>
    <col min="1800" max="1800" width="12.28515625" style="52" customWidth="1"/>
    <col min="1801" max="1802" width="13.7109375" style="52" customWidth="1"/>
    <col min="1803" max="1803" width="10.85546875" style="52" customWidth="1"/>
    <col min="1804" max="1804" width="13.7109375" style="52" customWidth="1"/>
    <col min="1805" max="1805" width="11.5703125" style="52" customWidth="1"/>
    <col min="1806" max="1807" width="13.7109375" style="52" customWidth="1"/>
    <col min="1808" max="2053" width="9.140625" style="52"/>
    <col min="2054" max="2054" width="52.7109375" style="52" customWidth="1"/>
    <col min="2055" max="2055" width="11.85546875" style="52" customWidth="1"/>
    <col min="2056" max="2056" width="12.28515625" style="52" customWidth="1"/>
    <col min="2057" max="2058" width="13.7109375" style="52" customWidth="1"/>
    <col min="2059" max="2059" width="10.85546875" style="52" customWidth="1"/>
    <col min="2060" max="2060" width="13.7109375" style="52" customWidth="1"/>
    <col min="2061" max="2061" width="11.5703125" style="52" customWidth="1"/>
    <col min="2062" max="2063" width="13.7109375" style="52" customWidth="1"/>
    <col min="2064" max="2309" width="9.140625" style="52"/>
    <col min="2310" max="2310" width="52.7109375" style="52" customWidth="1"/>
    <col min="2311" max="2311" width="11.85546875" style="52" customWidth="1"/>
    <col min="2312" max="2312" width="12.28515625" style="52" customWidth="1"/>
    <col min="2313" max="2314" width="13.7109375" style="52" customWidth="1"/>
    <col min="2315" max="2315" width="10.85546875" style="52" customWidth="1"/>
    <col min="2316" max="2316" width="13.7109375" style="52" customWidth="1"/>
    <col min="2317" max="2317" width="11.5703125" style="52" customWidth="1"/>
    <col min="2318" max="2319" width="13.7109375" style="52" customWidth="1"/>
    <col min="2320" max="2565" width="9.140625" style="52"/>
    <col min="2566" max="2566" width="52.7109375" style="52" customWidth="1"/>
    <col min="2567" max="2567" width="11.85546875" style="52" customWidth="1"/>
    <col min="2568" max="2568" width="12.28515625" style="52" customWidth="1"/>
    <col min="2569" max="2570" width="13.7109375" style="52" customWidth="1"/>
    <col min="2571" max="2571" width="10.85546875" style="52" customWidth="1"/>
    <col min="2572" max="2572" width="13.7109375" style="52" customWidth="1"/>
    <col min="2573" max="2573" width="11.5703125" style="52" customWidth="1"/>
    <col min="2574" max="2575" width="13.7109375" style="52" customWidth="1"/>
    <col min="2576" max="2821" width="9.140625" style="52"/>
    <col min="2822" max="2822" width="52.7109375" style="52" customWidth="1"/>
    <col min="2823" max="2823" width="11.85546875" style="52" customWidth="1"/>
    <col min="2824" max="2824" width="12.28515625" style="52" customWidth="1"/>
    <col min="2825" max="2826" width="13.7109375" style="52" customWidth="1"/>
    <col min="2827" max="2827" width="10.85546875" style="52" customWidth="1"/>
    <col min="2828" max="2828" width="13.7109375" style="52" customWidth="1"/>
    <col min="2829" max="2829" width="11.5703125" style="52" customWidth="1"/>
    <col min="2830" max="2831" width="13.7109375" style="52" customWidth="1"/>
    <col min="2832" max="3077" width="9.140625" style="52"/>
    <col min="3078" max="3078" width="52.7109375" style="52" customWidth="1"/>
    <col min="3079" max="3079" width="11.85546875" style="52" customWidth="1"/>
    <col min="3080" max="3080" width="12.28515625" style="52" customWidth="1"/>
    <col min="3081" max="3082" width="13.7109375" style="52" customWidth="1"/>
    <col min="3083" max="3083" width="10.85546875" style="52" customWidth="1"/>
    <col min="3084" max="3084" width="13.7109375" style="52" customWidth="1"/>
    <col min="3085" max="3085" width="11.5703125" style="52" customWidth="1"/>
    <col min="3086" max="3087" width="13.7109375" style="52" customWidth="1"/>
    <col min="3088" max="3333" width="9.140625" style="52"/>
    <col min="3334" max="3334" width="52.7109375" style="52" customWidth="1"/>
    <col min="3335" max="3335" width="11.85546875" style="52" customWidth="1"/>
    <col min="3336" max="3336" width="12.28515625" style="52" customWidth="1"/>
    <col min="3337" max="3338" width="13.7109375" style="52" customWidth="1"/>
    <col min="3339" max="3339" width="10.85546875" style="52" customWidth="1"/>
    <col min="3340" max="3340" width="13.7109375" style="52" customWidth="1"/>
    <col min="3341" max="3341" width="11.5703125" style="52" customWidth="1"/>
    <col min="3342" max="3343" width="13.7109375" style="52" customWidth="1"/>
    <col min="3344" max="3589" width="9.140625" style="52"/>
    <col min="3590" max="3590" width="52.7109375" style="52" customWidth="1"/>
    <col min="3591" max="3591" width="11.85546875" style="52" customWidth="1"/>
    <col min="3592" max="3592" width="12.28515625" style="52" customWidth="1"/>
    <col min="3593" max="3594" width="13.7109375" style="52" customWidth="1"/>
    <col min="3595" max="3595" width="10.85546875" style="52" customWidth="1"/>
    <col min="3596" max="3596" width="13.7109375" style="52" customWidth="1"/>
    <col min="3597" max="3597" width="11.5703125" style="52" customWidth="1"/>
    <col min="3598" max="3599" width="13.7109375" style="52" customWidth="1"/>
    <col min="3600" max="3845" width="9.140625" style="52"/>
    <col min="3846" max="3846" width="52.7109375" style="52" customWidth="1"/>
    <col min="3847" max="3847" width="11.85546875" style="52" customWidth="1"/>
    <col min="3848" max="3848" width="12.28515625" style="52" customWidth="1"/>
    <col min="3849" max="3850" width="13.7109375" style="52" customWidth="1"/>
    <col min="3851" max="3851" width="10.85546875" style="52" customWidth="1"/>
    <col min="3852" max="3852" width="13.7109375" style="52" customWidth="1"/>
    <col min="3853" max="3853" width="11.5703125" style="52" customWidth="1"/>
    <col min="3854" max="3855" width="13.7109375" style="52" customWidth="1"/>
    <col min="3856" max="4101" width="9.140625" style="52"/>
    <col min="4102" max="4102" width="52.7109375" style="52" customWidth="1"/>
    <col min="4103" max="4103" width="11.85546875" style="52" customWidth="1"/>
    <col min="4104" max="4104" width="12.28515625" style="52" customWidth="1"/>
    <col min="4105" max="4106" width="13.7109375" style="52" customWidth="1"/>
    <col min="4107" max="4107" width="10.85546875" style="52" customWidth="1"/>
    <col min="4108" max="4108" width="13.7109375" style="52" customWidth="1"/>
    <col min="4109" max="4109" width="11.5703125" style="52" customWidth="1"/>
    <col min="4110" max="4111" width="13.7109375" style="52" customWidth="1"/>
    <col min="4112" max="4357" width="9.140625" style="52"/>
    <col min="4358" max="4358" width="52.7109375" style="52" customWidth="1"/>
    <col min="4359" max="4359" width="11.85546875" style="52" customWidth="1"/>
    <col min="4360" max="4360" width="12.28515625" style="52" customWidth="1"/>
    <col min="4361" max="4362" width="13.7109375" style="52" customWidth="1"/>
    <col min="4363" max="4363" width="10.85546875" style="52" customWidth="1"/>
    <col min="4364" max="4364" width="13.7109375" style="52" customWidth="1"/>
    <col min="4365" max="4365" width="11.5703125" style="52" customWidth="1"/>
    <col min="4366" max="4367" width="13.7109375" style="52" customWidth="1"/>
    <col min="4368" max="4613" width="9.140625" style="52"/>
    <col min="4614" max="4614" width="52.7109375" style="52" customWidth="1"/>
    <col min="4615" max="4615" width="11.85546875" style="52" customWidth="1"/>
    <col min="4616" max="4616" width="12.28515625" style="52" customWidth="1"/>
    <col min="4617" max="4618" width="13.7109375" style="52" customWidth="1"/>
    <col min="4619" max="4619" width="10.85546875" style="52" customWidth="1"/>
    <col min="4620" max="4620" width="13.7109375" style="52" customWidth="1"/>
    <col min="4621" max="4621" width="11.5703125" style="52" customWidth="1"/>
    <col min="4622" max="4623" width="13.7109375" style="52" customWidth="1"/>
    <col min="4624" max="4869" width="9.140625" style="52"/>
    <col min="4870" max="4870" width="52.7109375" style="52" customWidth="1"/>
    <col min="4871" max="4871" width="11.85546875" style="52" customWidth="1"/>
    <col min="4872" max="4872" width="12.28515625" style="52" customWidth="1"/>
    <col min="4873" max="4874" width="13.7109375" style="52" customWidth="1"/>
    <col min="4875" max="4875" width="10.85546875" style="52" customWidth="1"/>
    <col min="4876" max="4876" width="13.7109375" style="52" customWidth="1"/>
    <col min="4877" max="4877" width="11.5703125" style="52" customWidth="1"/>
    <col min="4878" max="4879" width="13.7109375" style="52" customWidth="1"/>
    <col min="4880" max="5125" width="9.140625" style="52"/>
    <col min="5126" max="5126" width="52.7109375" style="52" customWidth="1"/>
    <col min="5127" max="5127" width="11.85546875" style="52" customWidth="1"/>
    <col min="5128" max="5128" width="12.28515625" style="52" customWidth="1"/>
    <col min="5129" max="5130" width="13.7109375" style="52" customWidth="1"/>
    <col min="5131" max="5131" width="10.85546875" style="52" customWidth="1"/>
    <col min="5132" max="5132" width="13.7109375" style="52" customWidth="1"/>
    <col min="5133" max="5133" width="11.5703125" style="52" customWidth="1"/>
    <col min="5134" max="5135" width="13.7109375" style="52" customWidth="1"/>
    <col min="5136" max="5381" width="9.140625" style="52"/>
    <col min="5382" max="5382" width="52.7109375" style="52" customWidth="1"/>
    <col min="5383" max="5383" width="11.85546875" style="52" customWidth="1"/>
    <col min="5384" max="5384" width="12.28515625" style="52" customWidth="1"/>
    <col min="5385" max="5386" width="13.7109375" style="52" customWidth="1"/>
    <col min="5387" max="5387" width="10.85546875" style="52" customWidth="1"/>
    <col min="5388" max="5388" width="13.7109375" style="52" customWidth="1"/>
    <col min="5389" max="5389" width="11.5703125" style="52" customWidth="1"/>
    <col min="5390" max="5391" width="13.7109375" style="52" customWidth="1"/>
    <col min="5392" max="5637" width="9.140625" style="52"/>
    <col min="5638" max="5638" width="52.7109375" style="52" customWidth="1"/>
    <col min="5639" max="5639" width="11.85546875" style="52" customWidth="1"/>
    <col min="5640" max="5640" width="12.28515625" style="52" customWidth="1"/>
    <col min="5641" max="5642" width="13.7109375" style="52" customWidth="1"/>
    <col min="5643" max="5643" width="10.85546875" style="52" customWidth="1"/>
    <col min="5644" max="5644" width="13.7109375" style="52" customWidth="1"/>
    <col min="5645" max="5645" width="11.5703125" style="52" customWidth="1"/>
    <col min="5646" max="5647" width="13.7109375" style="52" customWidth="1"/>
    <col min="5648" max="5893" width="9.140625" style="52"/>
    <col min="5894" max="5894" width="52.7109375" style="52" customWidth="1"/>
    <col min="5895" max="5895" width="11.85546875" style="52" customWidth="1"/>
    <col min="5896" max="5896" width="12.28515625" style="52" customWidth="1"/>
    <col min="5897" max="5898" width="13.7109375" style="52" customWidth="1"/>
    <col min="5899" max="5899" width="10.85546875" style="52" customWidth="1"/>
    <col min="5900" max="5900" width="13.7109375" style="52" customWidth="1"/>
    <col min="5901" max="5901" width="11.5703125" style="52" customWidth="1"/>
    <col min="5902" max="5903" width="13.7109375" style="52" customWidth="1"/>
    <col min="5904" max="6149" width="9.140625" style="52"/>
    <col min="6150" max="6150" width="52.7109375" style="52" customWidth="1"/>
    <col min="6151" max="6151" width="11.85546875" style="52" customWidth="1"/>
    <col min="6152" max="6152" width="12.28515625" style="52" customWidth="1"/>
    <col min="6153" max="6154" width="13.7109375" style="52" customWidth="1"/>
    <col min="6155" max="6155" width="10.85546875" style="52" customWidth="1"/>
    <col min="6156" max="6156" width="13.7109375" style="52" customWidth="1"/>
    <col min="6157" max="6157" width="11.5703125" style="52" customWidth="1"/>
    <col min="6158" max="6159" width="13.7109375" style="52" customWidth="1"/>
    <col min="6160" max="6405" width="9.140625" style="52"/>
    <col min="6406" max="6406" width="52.7109375" style="52" customWidth="1"/>
    <col min="6407" max="6407" width="11.85546875" style="52" customWidth="1"/>
    <col min="6408" max="6408" width="12.28515625" style="52" customWidth="1"/>
    <col min="6409" max="6410" width="13.7109375" style="52" customWidth="1"/>
    <col min="6411" max="6411" width="10.85546875" style="52" customWidth="1"/>
    <col min="6412" max="6412" width="13.7109375" style="52" customWidth="1"/>
    <col min="6413" max="6413" width="11.5703125" style="52" customWidth="1"/>
    <col min="6414" max="6415" width="13.7109375" style="52" customWidth="1"/>
    <col min="6416" max="6661" width="9.140625" style="52"/>
    <col min="6662" max="6662" width="52.7109375" style="52" customWidth="1"/>
    <col min="6663" max="6663" width="11.85546875" style="52" customWidth="1"/>
    <col min="6664" max="6664" width="12.28515625" style="52" customWidth="1"/>
    <col min="6665" max="6666" width="13.7109375" style="52" customWidth="1"/>
    <col min="6667" max="6667" width="10.85546875" style="52" customWidth="1"/>
    <col min="6668" max="6668" width="13.7109375" style="52" customWidth="1"/>
    <col min="6669" max="6669" width="11.5703125" style="52" customWidth="1"/>
    <col min="6670" max="6671" width="13.7109375" style="52" customWidth="1"/>
    <col min="6672" max="6917" width="9.140625" style="52"/>
    <col min="6918" max="6918" width="52.7109375" style="52" customWidth="1"/>
    <col min="6919" max="6919" width="11.85546875" style="52" customWidth="1"/>
    <col min="6920" max="6920" width="12.28515625" style="52" customWidth="1"/>
    <col min="6921" max="6922" width="13.7109375" style="52" customWidth="1"/>
    <col min="6923" max="6923" width="10.85546875" style="52" customWidth="1"/>
    <col min="6924" max="6924" width="13.7109375" style="52" customWidth="1"/>
    <col min="6925" max="6925" width="11.5703125" style="52" customWidth="1"/>
    <col min="6926" max="6927" width="13.7109375" style="52" customWidth="1"/>
    <col min="6928" max="7173" width="9.140625" style="52"/>
    <col min="7174" max="7174" width="52.7109375" style="52" customWidth="1"/>
    <col min="7175" max="7175" width="11.85546875" style="52" customWidth="1"/>
    <col min="7176" max="7176" width="12.28515625" style="52" customWidth="1"/>
    <col min="7177" max="7178" width="13.7109375" style="52" customWidth="1"/>
    <col min="7179" max="7179" width="10.85546875" style="52" customWidth="1"/>
    <col min="7180" max="7180" width="13.7109375" style="52" customWidth="1"/>
    <col min="7181" max="7181" width="11.5703125" style="52" customWidth="1"/>
    <col min="7182" max="7183" width="13.7109375" style="52" customWidth="1"/>
    <col min="7184" max="7429" width="9.140625" style="52"/>
    <col min="7430" max="7430" width="52.7109375" style="52" customWidth="1"/>
    <col min="7431" max="7431" width="11.85546875" style="52" customWidth="1"/>
    <col min="7432" max="7432" width="12.28515625" style="52" customWidth="1"/>
    <col min="7433" max="7434" width="13.7109375" style="52" customWidth="1"/>
    <col min="7435" max="7435" width="10.85546875" style="52" customWidth="1"/>
    <col min="7436" max="7436" width="13.7109375" style="52" customWidth="1"/>
    <col min="7437" max="7437" width="11.5703125" style="52" customWidth="1"/>
    <col min="7438" max="7439" width="13.7109375" style="52" customWidth="1"/>
    <col min="7440" max="7685" width="9.140625" style="52"/>
    <col min="7686" max="7686" width="52.7109375" style="52" customWidth="1"/>
    <col min="7687" max="7687" width="11.85546875" style="52" customWidth="1"/>
    <col min="7688" max="7688" width="12.28515625" style="52" customWidth="1"/>
    <col min="7689" max="7690" width="13.7109375" style="52" customWidth="1"/>
    <col min="7691" max="7691" width="10.85546875" style="52" customWidth="1"/>
    <col min="7692" max="7692" width="13.7109375" style="52" customWidth="1"/>
    <col min="7693" max="7693" width="11.5703125" style="52" customWidth="1"/>
    <col min="7694" max="7695" width="13.7109375" style="52" customWidth="1"/>
    <col min="7696" max="7941" width="9.140625" style="52"/>
    <col min="7942" max="7942" width="52.7109375" style="52" customWidth="1"/>
    <col min="7943" max="7943" width="11.85546875" style="52" customWidth="1"/>
    <col min="7944" max="7944" width="12.28515625" style="52" customWidth="1"/>
    <col min="7945" max="7946" width="13.7109375" style="52" customWidth="1"/>
    <col min="7947" max="7947" width="10.85546875" style="52" customWidth="1"/>
    <col min="7948" max="7948" width="13.7109375" style="52" customWidth="1"/>
    <col min="7949" max="7949" width="11.5703125" style="52" customWidth="1"/>
    <col min="7950" max="7951" width="13.7109375" style="52" customWidth="1"/>
    <col min="7952" max="8197" width="9.140625" style="52"/>
    <col min="8198" max="8198" width="52.7109375" style="52" customWidth="1"/>
    <col min="8199" max="8199" width="11.85546875" style="52" customWidth="1"/>
    <col min="8200" max="8200" width="12.28515625" style="52" customWidth="1"/>
    <col min="8201" max="8202" width="13.7109375" style="52" customWidth="1"/>
    <col min="8203" max="8203" width="10.85546875" style="52" customWidth="1"/>
    <col min="8204" max="8204" width="13.7109375" style="52" customWidth="1"/>
    <col min="8205" max="8205" width="11.5703125" style="52" customWidth="1"/>
    <col min="8206" max="8207" width="13.7109375" style="52" customWidth="1"/>
    <col min="8208" max="8453" width="9.140625" style="52"/>
    <col min="8454" max="8454" width="52.7109375" style="52" customWidth="1"/>
    <col min="8455" max="8455" width="11.85546875" style="52" customWidth="1"/>
    <col min="8456" max="8456" width="12.28515625" style="52" customWidth="1"/>
    <col min="8457" max="8458" width="13.7109375" style="52" customWidth="1"/>
    <col min="8459" max="8459" width="10.85546875" style="52" customWidth="1"/>
    <col min="8460" max="8460" width="13.7109375" style="52" customWidth="1"/>
    <col min="8461" max="8461" width="11.5703125" style="52" customWidth="1"/>
    <col min="8462" max="8463" width="13.7109375" style="52" customWidth="1"/>
    <col min="8464" max="8709" width="9.140625" style="52"/>
    <col min="8710" max="8710" width="52.7109375" style="52" customWidth="1"/>
    <col min="8711" max="8711" width="11.85546875" style="52" customWidth="1"/>
    <col min="8712" max="8712" width="12.28515625" style="52" customWidth="1"/>
    <col min="8713" max="8714" width="13.7109375" style="52" customWidth="1"/>
    <col min="8715" max="8715" width="10.85546875" style="52" customWidth="1"/>
    <col min="8716" max="8716" width="13.7109375" style="52" customWidth="1"/>
    <col min="8717" max="8717" width="11.5703125" style="52" customWidth="1"/>
    <col min="8718" max="8719" width="13.7109375" style="52" customWidth="1"/>
    <col min="8720" max="8965" width="9.140625" style="52"/>
    <col min="8966" max="8966" width="52.7109375" style="52" customWidth="1"/>
    <col min="8967" max="8967" width="11.85546875" style="52" customWidth="1"/>
    <col min="8968" max="8968" width="12.28515625" style="52" customWidth="1"/>
    <col min="8969" max="8970" width="13.7109375" style="52" customWidth="1"/>
    <col min="8971" max="8971" width="10.85546875" style="52" customWidth="1"/>
    <col min="8972" max="8972" width="13.7109375" style="52" customWidth="1"/>
    <col min="8973" max="8973" width="11.5703125" style="52" customWidth="1"/>
    <col min="8974" max="8975" width="13.7109375" style="52" customWidth="1"/>
    <col min="8976" max="9221" width="9.140625" style="52"/>
    <col min="9222" max="9222" width="52.7109375" style="52" customWidth="1"/>
    <col min="9223" max="9223" width="11.85546875" style="52" customWidth="1"/>
    <col min="9224" max="9224" width="12.28515625" style="52" customWidth="1"/>
    <col min="9225" max="9226" width="13.7109375" style="52" customWidth="1"/>
    <col min="9227" max="9227" width="10.85546875" style="52" customWidth="1"/>
    <col min="9228" max="9228" width="13.7109375" style="52" customWidth="1"/>
    <col min="9229" max="9229" width="11.5703125" style="52" customWidth="1"/>
    <col min="9230" max="9231" width="13.7109375" style="52" customWidth="1"/>
    <col min="9232" max="9477" width="9.140625" style="52"/>
    <col min="9478" max="9478" width="52.7109375" style="52" customWidth="1"/>
    <col min="9479" max="9479" width="11.85546875" style="52" customWidth="1"/>
    <col min="9480" max="9480" width="12.28515625" style="52" customWidth="1"/>
    <col min="9481" max="9482" width="13.7109375" style="52" customWidth="1"/>
    <col min="9483" max="9483" width="10.85546875" style="52" customWidth="1"/>
    <col min="9484" max="9484" width="13.7109375" style="52" customWidth="1"/>
    <col min="9485" max="9485" width="11.5703125" style="52" customWidth="1"/>
    <col min="9486" max="9487" width="13.7109375" style="52" customWidth="1"/>
    <col min="9488" max="9733" width="9.140625" style="52"/>
    <col min="9734" max="9734" width="52.7109375" style="52" customWidth="1"/>
    <col min="9735" max="9735" width="11.85546875" style="52" customWidth="1"/>
    <col min="9736" max="9736" width="12.28515625" style="52" customWidth="1"/>
    <col min="9737" max="9738" width="13.7109375" style="52" customWidth="1"/>
    <col min="9739" max="9739" width="10.85546875" style="52" customWidth="1"/>
    <col min="9740" max="9740" width="13.7109375" style="52" customWidth="1"/>
    <col min="9741" max="9741" width="11.5703125" style="52" customWidth="1"/>
    <col min="9742" max="9743" width="13.7109375" style="52" customWidth="1"/>
    <col min="9744" max="9989" width="9.140625" style="52"/>
    <col min="9990" max="9990" width="52.7109375" style="52" customWidth="1"/>
    <col min="9991" max="9991" width="11.85546875" style="52" customWidth="1"/>
    <col min="9992" max="9992" width="12.28515625" style="52" customWidth="1"/>
    <col min="9993" max="9994" width="13.7109375" style="52" customWidth="1"/>
    <col min="9995" max="9995" width="10.85546875" style="52" customWidth="1"/>
    <col min="9996" max="9996" width="13.7109375" style="52" customWidth="1"/>
    <col min="9997" max="9997" width="11.5703125" style="52" customWidth="1"/>
    <col min="9998" max="9999" width="13.7109375" style="52" customWidth="1"/>
    <col min="10000" max="10245" width="9.140625" style="52"/>
    <col min="10246" max="10246" width="52.7109375" style="52" customWidth="1"/>
    <col min="10247" max="10247" width="11.85546875" style="52" customWidth="1"/>
    <col min="10248" max="10248" width="12.28515625" style="52" customWidth="1"/>
    <col min="10249" max="10250" width="13.7109375" style="52" customWidth="1"/>
    <col min="10251" max="10251" width="10.85546875" style="52" customWidth="1"/>
    <col min="10252" max="10252" width="13.7109375" style="52" customWidth="1"/>
    <col min="10253" max="10253" width="11.5703125" style="52" customWidth="1"/>
    <col min="10254" max="10255" width="13.7109375" style="52" customWidth="1"/>
    <col min="10256" max="10501" width="9.140625" style="52"/>
    <col min="10502" max="10502" width="52.7109375" style="52" customWidth="1"/>
    <col min="10503" max="10503" width="11.85546875" style="52" customWidth="1"/>
    <col min="10504" max="10504" width="12.28515625" style="52" customWidth="1"/>
    <col min="10505" max="10506" width="13.7109375" style="52" customWidth="1"/>
    <col min="10507" max="10507" width="10.85546875" style="52" customWidth="1"/>
    <col min="10508" max="10508" width="13.7109375" style="52" customWidth="1"/>
    <col min="10509" max="10509" width="11.5703125" style="52" customWidth="1"/>
    <col min="10510" max="10511" width="13.7109375" style="52" customWidth="1"/>
    <col min="10512" max="10757" width="9.140625" style="52"/>
    <col min="10758" max="10758" width="52.7109375" style="52" customWidth="1"/>
    <col min="10759" max="10759" width="11.85546875" style="52" customWidth="1"/>
    <col min="10760" max="10760" width="12.28515625" style="52" customWidth="1"/>
    <col min="10761" max="10762" width="13.7109375" style="52" customWidth="1"/>
    <col min="10763" max="10763" width="10.85546875" style="52" customWidth="1"/>
    <col min="10764" max="10764" width="13.7109375" style="52" customWidth="1"/>
    <col min="10765" max="10765" width="11.5703125" style="52" customWidth="1"/>
    <col min="10766" max="10767" width="13.7109375" style="52" customWidth="1"/>
    <col min="10768" max="11013" width="9.140625" style="52"/>
    <col min="11014" max="11014" width="52.7109375" style="52" customWidth="1"/>
    <col min="11015" max="11015" width="11.85546875" style="52" customWidth="1"/>
    <col min="11016" max="11016" width="12.28515625" style="52" customWidth="1"/>
    <col min="11017" max="11018" width="13.7109375" style="52" customWidth="1"/>
    <col min="11019" max="11019" width="10.85546875" style="52" customWidth="1"/>
    <col min="11020" max="11020" width="13.7109375" style="52" customWidth="1"/>
    <col min="11021" max="11021" width="11.5703125" style="52" customWidth="1"/>
    <col min="11022" max="11023" width="13.7109375" style="52" customWidth="1"/>
    <col min="11024" max="11269" width="9.140625" style="52"/>
    <col min="11270" max="11270" width="52.7109375" style="52" customWidth="1"/>
    <col min="11271" max="11271" width="11.85546875" style="52" customWidth="1"/>
    <col min="11272" max="11272" width="12.28515625" style="52" customWidth="1"/>
    <col min="11273" max="11274" width="13.7109375" style="52" customWidth="1"/>
    <col min="11275" max="11275" width="10.85546875" style="52" customWidth="1"/>
    <col min="11276" max="11276" width="13.7109375" style="52" customWidth="1"/>
    <col min="11277" max="11277" width="11.5703125" style="52" customWidth="1"/>
    <col min="11278" max="11279" width="13.7109375" style="52" customWidth="1"/>
    <col min="11280" max="11525" width="9.140625" style="52"/>
    <col min="11526" max="11526" width="52.7109375" style="52" customWidth="1"/>
    <col min="11527" max="11527" width="11.85546875" style="52" customWidth="1"/>
    <col min="11528" max="11528" width="12.28515625" style="52" customWidth="1"/>
    <col min="11529" max="11530" width="13.7109375" style="52" customWidth="1"/>
    <col min="11531" max="11531" width="10.85546875" style="52" customWidth="1"/>
    <col min="11532" max="11532" width="13.7109375" style="52" customWidth="1"/>
    <col min="11533" max="11533" width="11.5703125" style="52" customWidth="1"/>
    <col min="11534" max="11535" width="13.7109375" style="52" customWidth="1"/>
    <col min="11536" max="11781" width="9.140625" style="52"/>
    <col min="11782" max="11782" width="52.7109375" style="52" customWidth="1"/>
    <col min="11783" max="11783" width="11.85546875" style="52" customWidth="1"/>
    <col min="11784" max="11784" width="12.28515625" style="52" customWidth="1"/>
    <col min="11785" max="11786" width="13.7109375" style="52" customWidth="1"/>
    <col min="11787" max="11787" width="10.85546875" style="52" customWidth="1"/>
    <col min="11788" max="11788" width="13.7109375" style="52" customWidth="1"/>
    <col min="11789" max="11789" width="11.5703125" style="52" customWidth="1"/>
    <col min="11790" max="11791" width="13.7109375" style="52" customWidth="1"/>
    <col min="11792" max="12037" width="9.140625" style="52"/>
    <col min="12038" max="12038" width="52.7109375" style="52" customWidth="1"/>
    <col min="12039" max="12039" width="11.85546875" style="52" customWidth="1"/>
    <col min="12040" max="12040" width="12.28515625" style="52" customWidth="1"/>
    <col min="12041" max="12042" width="13.7109375" style="52" customWidth="1"/>
    <col min="12043" max="12043" width="10.85546875" style="52" customWidth="1"/>
    <col min="12044" max="12044" width="13.7109375" style="52" customWidth="1"/>
    <col min="12045" max="12045" width="11.5703125" style="52" customWidth="1"/>
    <col min="12046" max="12047" width="13.7109375" style="52" customWidth="1"/>
    <col min="12048" max="12293" width="9.140625" style="52"/>
    <col min="12294" max="12294" width="52.7109375" style="52" customWidth="1"/>
    <col min="12295" max="12295" width="11.85546875" style="52" customWidth="1"/>
    <col min="12296" max="12296" width="12.28515625" style="52" customWidth="1"/>
    <col min="12297" max="12298" width="13.7109375" style="52" customWidth="1"/>
    <col min="12299" max="12299" width="10.85546875" style="52" customWidth="1"/>
    <col min="12300" max="12300" width="13.7109375" style="52" customWidth="1"/>
    <col min="12301" max="12301" width="11.5703125" style="52" customWidth="1"/>
    <col min="12302" max="12303" width="13.7109375" style="52" customWidth="1"/>
    <col min="12304" max="12549" width="9.140625" style="52"/>
    <col min="12550" max="12550" width="52.7109375" style="52" customWidth="1"/>
    <col min="12551" max="12551" width="11.85546875" style="52" customWidth="1"/>
    <col min="12552" max="12552" width="12.28515625" style="52" customWidth="1"/>
    <col min="12553" max="12554" width="13.7109375" style="52" customWidth="1"/>
    <col min="12555" max="12555" width="10.85546875" style="52" customWidth="1"/>
    <col min="12556" max="12556" width="13.7109375" style="52" customWidth="1"/>
    <col min="12557" max="12557" width="11.5703125" style="52" customWidth="1"/>
    <col min="12558" max="12559" width="13.7109375" style="52" customWidth="1"/>
    <col min="12560" max="12805" width="9.140625" style="52"/>
    <col min="12806" max="12806" width="52.7109375" style="52" customWidth="1"/>
    <col min="12807" max="12807" width="11.85546875" style="52" customWidth="1"/>
    <col min="12808" max="12808" width="12.28515625" style="52" customWidth="1"/>
    <col min="12809" max="12810" width="13.7109375" style="52" customWidth="1"/>
    <col min="12811" max="12811" width="10.85546875" style="52" customWidth="1"/>
    <col min="12812" max="12812" width="13.7109375" style="52" customWidth="1"/>
    <col min="12813" max="12813" width="11.5703125" style="52" customWidth="1"/>
    <col min="12814" max="12815" width="13.7109375" style="52" customWidth="1"/>
    <col min="12816" max="13061" width="9.140625" style="52"/>
    <col min="13062" max="13062" width="52.7109375" style="52" customWidth="1"/>
    <col min="13063" max="13063" width="11.85546875" style="52" customWidth="1"/>
    <col min="13064" max="13064" width="12.28515625" style="52" customWidth="1"/>
    <col min="13065" max="13066" width="13.7109375" style="52" customWidth="1"/>
    <col min="13067" max="13067" width="10.85546875" style="52" customWidth="1"/>
    <col min="13068" max="13068" width="13.7109375" style="52" customWidth="1"/>
    <col min="13069" max="13069" width="11.5703125" style="52" customWidth="1"/>
    <col min="13070" max="13071" width="13.7109375" style="52" customWidth="1"/>
    <col min="13072" max="13317" width="9.140625" style="52"/>
    <col min="13318" max="13318" width="52.7109375" style="52" customWidth="1"/>
    <col min="13319" max="13319" width="11.85546875" style="52" customWidth="1"/>
    <col min="13320" max="13320" width="12.28515625" style="52" customWidth="1"/>
    <col min="13321" max="13322" width="13.7109375" style="52" customWidth="1"/>
    <col min="13323" max="13323" width="10.85546875" style="52" customWidth="1"/>
    <col min="13324" max="13324" width="13.7109375" style="52" customWidth="1"/>
    <col min="13325" max="13325" width="11.5703125" style="52" customWidth="1"/>
    <col min="13326" max="13327" width="13.7109375" style="52" customWidth="1"/>
    <col min="13328" max="13573" width="9.140625" style="52"/>
    <col min="13574" max="13574" width="52.7109375" style="52" customWidth="1"/>
    <col min="13575" max="13575" width="11.85546875" style="52" customWidth="1"/>
    <col min="13576" max="13576" width="12.28515625" style="52" customWidth="1"/>
    <col min="13577" max="13578" width="13.7109375" style="52" customWidth="1"/>
    <col min="13579" max="13579" width="10.85546875" style="52" customWidth="1"/>
    <col min="13580" max="13580" width="13.7109375" style="52" customWidth="1"/>
    <col min="13581" max="13581" width="11.5703125" style="52" customWidth="1"/>
    <col min="13582" max="13583" width="13.7109375" style="52" customWidth="1"/>
    <col min="13584" max="13829" width="9.140625" style="52"/>
    <col min="13830" max="13830" width="52.7109375" style="52" customWidth="1"/>
    <col min="13831" max="13831" width="11.85546875" style="52" customWidth="1"/>
    <col min="13832" max="13832" width="12.28515625" style="52" customWidth="1"/>
    <col min="13833" max="13834" width="13.7109375" style="52" customWidth="1"/>
    <col min="13835" max="13835" width="10.85546875" style="52" customWidth="1"/>
    <col min="13836" max="13836" width="13.7109375" style="52" customWidth="1"/>
    <col min="13837" max="13837" width="11.5703125" style="52" customWidth="1"/>
    <col min="13838" max="13839" width="13.7109375" style="52" customWidth="1"/>
    <col min="13840" max="14085" width="9.140625" style="52"/>
    <col min="14086" max="14086" width="52.7109375" style="52" customWidth="1"/>
    <col min="14087" max="14087" width="11.85546875" style="52" customWidth="1"/>
    <col min="14088" max="14088" width="12.28515625" style="52" customWidth="1"/>
    <col min="14089" max="14090" width="13.7109375" style="52" customWidth="1"/>
    <col min="14091" max="14091" width="10.85546875" style="52" customWidth="1"/>
    <col min="14092" max="14092" width="13.7109375" style="52" customWidth="1"/>
    <col min="14093" max="14093" width="11.5703125" style="52" customWidth="1"/>
    <col min="14094" max="14095" width="13.7109375" style="52" customWidth="1"/>
    <col min="14096" max="14341" width="9.140625" style="52"/>
    <col min="14342" max="14342" width="52.7109375" style="52" customWidth="1"/>
    <col min="14343" max="14343" width="11.85546875" style="52" customWidth="1"/>
    <col min="14344" max="14344" width="12.28515625" style="52" customWidth="1"/>
    <col min="14345" max="14346" width="13.7109375" style="52" customWidth="1"/>
    <col min="14347" max="14347" width="10.85546875" style="52" customWidth="1"/>
    <col min="14348" max="14348" width="13.7109375" style="52" customWidth="1"/>
    <col min="14349" max="14349" width="11.5703125" style="52" customWidth="1"/>
    <col min="14350" max="14351" width="13.7109375" style="52" customWidth="1"/>
    <col min="14352" max="14597" width="9.140625" style="52"/>
    <col min="14598" max="14598" width="52.7109375" style="52" customWidth="1"/>
    <col min="14599" max="14599" width="11.85546875" style="52" customWidth="1"/>
    <col min="14600" max="14600" width="12.28515625" style="52" customWidth="1"/>
    <col min="14601" max="14602" width="13.7109375" style="52" customWidth="1"/>
    <col min="14603" max="14603" width="10.85546875" style="52" customWidth="1"/>
    <col min="14604" max="14604" width="13.7109375" style="52" customWidth="1"/>
    <col min="14605" max="14605" width="11.5703125" style="52" customWidth="1"/>
    <col min="14606" max="14607" width="13.7109375" style="52" customWidth="1"/>
    <col min="14608" max="14853" width="9.140625" style="52"/>
    <col min="14854" max="14854" width="52.7109375" style="52" customWidth="1"/>
    <col min="14855" max="14855" width="11.85546875" style="52" customWidth="1"/>
    <col min="14856" max="14856" width="12.28515625" style="52" customWidth="1"/>
    <col min="14857" max="14858" width="13.7109375" style="52" customWidth="1"/>
    <col min="14859" max="14859" width="10.85546875" style="52" customWidth="1"/>
    <col min="14860" max="14860" width="13.7109375" style="52" customWidth="1"/>
    <col min="14861" max="14861" width="11.5703125" style="52" customWidth="1"/>
    <col min="14862" max="14863" width="13.7109375" style="52" customWidth="1"/>
    <col min="14864" max="15109" width="9.140625" style="52"/>
    <col min="15110" max="15110" width="52.7109375" style="52" customWidth="1"/>
    <col min="15111" max="15111" width="11.85546875" style="52" customWidth="1"/>
    <col min="15112" max="15112" width="12.28515625" style="52" customWidth="1"/>
    <col min="15113" max="15114" width="13.7109375" style="52" customWidth="1"/>
    <col min="15115" max="15115" width="10.85546875" style="52" customWidth="1"/>
    <col min="15116" max="15116" width="13.7109375" style="52" customWidth="1"/>
    <col min="15117" max="15117" width="11.5703125" style="52" customWidth="1"/>
    <col min="15118" max="15119" width="13.7109375" style="52" customWidth="1"/>
    <col min="15120" max="15365" width="9.140625" style="52"/>
    <col min="15366" max="15366" width="52.7109375" style="52" customWidth="1"/>
    <col min="15367" max="15367" width="11.85546875" style="52" customWidth="1"/>
    <col min="15368" max="15368" width="12.28515625" style="52" customWidth="1"/>
    <col min="15369" max="15370" width="13.7109375" style="52" customWidth="1"/>
    <col min="15371" max="15371" width="10.85546875" style="52" customWidth="1"/>
    <col min="15372" max="15372" width="13.7109375" style="52" customWidth="1"/>
    <col min="15373" max="15373" width="11.5703125" style="52" customWidth="1"/>
    <col min="15374" max="15375" width="13.7109375" style="52" customWidth="1"/>
    <col min="15376" max="15621" width="9.140625" style="52"/>
    <col min="15622" max="15622" width="52.7109375" style="52" customWidth="1"/>
    <col min="15623" max="15623" width="11.85546875" style="52" customWidth="1"/>
    <col min="15624" max="15624" width="12.28515625" style="52" customWidth="1"/>
    <col min="15625" max="15626" width="13.7109375" style="52" customWidth="1"/>
    <col min="15627" max="15627" width="10.85546875" style="52" customWidth="1"/>
    <col min="15628" max="15628" width="13.7109375" style="52" customWidth="1"/>
    <col min="15629" max="15629" width="11.5703125" style="52" customWidth="1"/>
    <col min="15630" max="15631" width="13.7109375" style="52" customWidth="1"/>
    <col min="15632" max="15877" width="9.140625" style="52"/>
    <col min="15878" max="15878" width="52.7109375" style="52" customWidth="1"/>
    <col min="15879" max="15879" width="11.85546875" style="52" customWidth="1"/>
    <col min="15880" max="15880" width="12.28515625" style="52" customWidth="1"/>
    <col min="15881" max="15882" width="13.7109375" style="52" customWidth="1"/>
    <col min="15883" max="15883" width="10.85546875" style="52" customWidth="1"/>
    <col min="15884" max="15884" width="13.7109375" style="52" customWidth="1"/>
    <col min="15885" max="15885" width="11.5703125" style="52" customWidth="1"/>
    <col min="15886" max="15887" width="13.7109375" style="52" customWidth="1"/>
    <col min="15888" max="16133" width="9.140625" style="52"/>
    <col min="16134" max="16134" width="52.7109375" style="52" customWidth="1"/>
    <col min="16135" max="16135" width="11.85546875" style="52" customWidth="1"/>
    <col min="16136" max="16136" width="12.28515625" style="52" customWidth="1"/>
    <col min="16137" max="16138" width="13.7109375" style="52" customWidth="1"/>
    <col min="16139" max="16139" width="10.85546875" style="52" customWidth="1"/>
    <col min="16140" max="16140" width="13.7109375" style="52" customWidth="1"/>
    <col min="16141" max="16141" width="11.5703125" style="52" customWidth="1"/>
    <col min="16142" max="16143" width="13.7109375" style="52" customWidth="1"/>
    <col min="16144" max="16384" width="9.140625" style="52"/>
  </cols>
  <sheetData>
    <row r="1" spans="1:16" customFormat="1" ht="48" customHeight="1" x14ac:dyDescent="0.3">
      <c r="A1" s="142" t="s">
        <v>93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</row>
    <row r="2" spans="1:16" ht="36.75" customHeight="1" thickBot="1" x14ac:dyDescent="0.35">
      <c r="A2" s="49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1"/>
    </row>
    <row r="3" spans="1:16" ht="27" customHeight="1" thickBot="1" x14ac:dyDescent="0.3">
      <c r="A3" s="145" t="s">
        <v>0</v>
      </c>
      <c r="B3" s="148" t="s">
        <v>76</v>
      </c>
      <c r="C3" s="149"/>
      <c r="D3" s="149"/>
      <c r="E3" s="149"/>
      <c r="F3" s="149"/>
      <c r="G3" s="149"/>
      <c r="H3" s="148" t="s">
        <v>77</v>
      </c>
      <c r="I3" s="149"/>
      <c r="J3" s="149"/>
      <c r="K3" s="149"/>
      <c r="L3" s="149"/>
      <c r="M3" s="149"/>
      <c r="N3" s="150"/>
      <c r="O3" s="145" t="s">
        <v>1</v>
      </c>
    </row>
    <row r="4" spans="1:16" ht="33" customHeight="1" x14ac:dyDescent="0.25">
      <c r="A4" s="146"/>
      <c r="B4" s="151" t="s">
        <v>2</v>
      </c>
      <c r="C4" s="152"/>
      <c r="D4" s="155" t="s">
        <v>3</v>
      </c>
      <c r="E4" s="156"/>
      <c r="F4" s="146" t="s">
        <v>71</v>
      </c>
      <c r="G4" s="145" t="s">
        <v>5</v>
      </c>
      <c r="H4" s="151" t="s">
        <v>2</v>
      </c>
      <c r="I4" s="152"/>
      <c r="J4" s="155" t="s">
        <v>3</v>
      </c>
      <c r="K4" s="156"/>
      <c r="L4" s="146" t="s">
        <v>71</v>
      </c>
      <c r="M4" s="145" t="s">
        <v>5</v>
      </c>
      <c r="N4" s="174" t="s">
        <v>92</v>
      </c>
      <c r="O4" s="146"/>
    </row>
    <row r="5" spans="1:16" ht="135" customHeight="1" thickBot="1" x14ac:dyDescent="0.3">
      <c r="A5" s="146"/>
      <c r="B5" s="153"/>
      <c r="C5" s="154"/>
      <c r="D5" s="157"/>
      <c r="E5" s="158"/>
      <c r="F5" s="146"/>
      <c r="G5" s="146"/>
      <c r="H5" s="153"/>
      <c r="I5" s="154"/>
      <c r="J5" s="157"/>
      <c r="K5" s="158"/>
      <c r="L5" s="146"/>
      <c r="M5" s="146"/>
      <c r="N5" s="175"/>
      <c r="O5" s="146"/>
    </row>
    <row r="6" spans="1:16" ht="21.75" customHeight="1" thickBot="1" x14ac:dyDescent="0.3">
      <c r="A6" s="146"/>
      <c r="B6" s="163" t="s">
        <v>6</v>
      </c>
      <c r="C6" s="164"/>
      <c r="D6" s="163" t="s">
        <v>6</v>
      </c>
      <c r="E6" s="165"/>
      <c r="F6" s="146"/>
      <c r="G6" s="146"/>
      <c r="H6" s="163" t="s">
        <v>6</v>
      </c>
      <c r="I6" s="164"/>
      <c r="J6" s="163" t="s">
        <v>6</v>
      </c>
      <c r="K6" s="165"/>
      <c r="L6" s="146"/>
      <c r="M6" s="146"/>
      <c r="N6" s="175"/>
      <c r="O6" s="146"/>
    </row>
    <row r="7" spans="1:16" ht="136.5" customHeight="1" thickBot="1" x14ac:dyDescent="0.3">
      <c r="A7" s="146"/>
      <c r="B7" s="2" t="s">
        <v>7</v>
      </c>
      <c r="C7" s="3" t="s">
        <v>8</v>
      </c>
      <c r="D7" s="2" t="s">
        <v>7</v>
      </c>
      <c r="E7" s="3" t="s">
        <v>8</v>
      </c>
      <c r="F7" s="147"/>
      <c r="G7" s="147"/>
      <c r="H7" s="53" t="s">
        <v>7</v>
      </c>
      <c r="I7" s="54" t="s">
        <v>8</v>
      </c>
      <c r="J7" s="53" t="s">
        <v>7</v>
      </c>
      <c r="K7" s="54" t="s">
        <v>8</v>
      </c>
      <c r="L7" s="147"/>
      <c r="M7" s="146"/>
      <c r="N7" s="176"/>
      <c r="O7" s="146"/>
    </row>
    <row r="8" spans="1:16" s="60" customFormat="1" ht="13.5" customHeight="1" thickBot="1" x14ac:dyDescent="0.25">
      <c r="A8" s="55">
        <v>1</v>
      </c>
      <c r="B8" s="56">
        <v>2</v>
      </c>
      <c r="C8" s="6">
        <v>3</v>
      </c>
      <c r="D8" s="57">
        <v>4</v>
      </c>
      <c r="E8" s="6">
        <v>5</v>
      </c>
      <c r="F8" s="57">
        <v>6</v>
      </c>
      <c r="G8" s="58">
        <v>7</v>
      </c>
      <c r="H8" s="4">
        <v>9</v>
      </c>
      <c r="I8" s="57">
        <v>10</v>
      </c>
      <c r="J8" s="6">
        <v>11</v>
      </c>
      <c r="K8" s="57">
        <v>12</v>
      </c>
      <c r="L8" s="6">
        <v>13</v>
      </c>
      <c r="M8" s="57">
        <v>14</v>
      </c>
      <c r="N8" s="58">
        <v>15</v>
      </c>
      <c r="O8" s="59">
        <v>16</v>
      </c>
    </row>
    <row r="9" spans="1:16" s="60" customFormat="1" ht="42" customHeight="1" thickBot="1" x14ac:dyDescent="0.25">
      <c r="A9" s="177" t="s">
        <v>9</v>
      </c>
      <c r="B9" s="178"/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9"/>
    </row>
    <row r="10" spans="1:16" s="61" customFormat="1" ht="48" customHeight="1" x14ac:dyDescent="0.25">
      <c r="A10" s="111" t="s">
        <v>10</v>
      </c>
      <c r="B10" s="117">
        <v>1465.74</v>
      </c>
      <c r="C10" s="105">
        <v>28.85</v>
      </c>
      <c r="D10" s="105">
        <v>1295</v>
      </c>
      <c r="E10" s="105">
        <v>28.85</v>
      </c>
      <c r="F10" s="106">
        <v>5.8994400000000002E-2</v>
      </c>
      <c r="G10" s="105">
        <f>ROUND((D10*F10)+E10,2)</f>
        <v>105.25</v>
      </c>
      <c r="H10" s="105">
        <v>1605.39</v>
      </c>
      <c r="I10" s="105">
        <v>34.4</v>
      </c>
      <c r="J10" s="105">
        <v>1418</v>
      </c>
      <c r="K10" s="105">
        <v>34.4</v>
      </c>
      <c r="L10" s="106">
        <v>5.8994400000000002E-2</v>
      </c>
      <c r="M10" s="105">
        <f>ROUND((J10*L10)+K10,2)</f>
        <v>118.05</v>
      </c>
      <c r="N10" s="105">
        <f>M10/G10</f>
        <v>1.1216152019002374</v>
      </c>
      <c r="O10" s="122" t="s">
        <v>79</v>
      </c>
    </row>
    <row r="11" spans="1:16" s="62" customFormat="1" ht="36" customHeight="1" x14ac:dyDescent="0.25">
      <c r="A11" s="112" t="s">
        <v>11</v>
      </c>
      <c r="B11" s="118">
        <v>1465.74</v>
      </c>
      <c r="C11" s="10">
        <v>28.85</v>
      </c>
      <c r="D11" s="10">
        <v>1465.71</v>
      </c>
      <c r="E11" s="10">
        <v>28.85</v>
      </c>
      <c r="F11" s="11">
        <v>5.8994400000000002E-2</v>
      </c>
      <c r="G11" s="10">
        <f t="shared" ref="G11:G12" si="0">ROUND((D11*F11)+E11,2)</f>
        <v>115.32</v>
      </c>
      <c r="H11" s="10">
        <v>1605.39</v>
      </c>
      <c r="I11" s="10">
        <v>34.4</v>
      </c>
      <c r="J11" s="10">
        <f>H11</f>
        <v>1605.39</v>
      </c>
      <c r="K11" s="10">
        <v>34.4</v>
      </c>
      <c r="L11" s="11">
        <v>5.8994400000000002E-2</v>
      </c>
      <c r="M11" s="10">
        <f>ROUND((J11*L11)+K11,2)</f>
        <v>129.11000000000001</v>
      </c>
      <c r="N11" s="10">
        <f>M11/G11</f>
        <v>1.1195802983003817</v>
      </c>
      <c r="O11" s="121" t="s">
        <v>80</v>
      </c>
    </row>
    <row r="12" spans="1:16" s="61" customFormat="1" ht="45" customHeight="1" x14ac:dyDescent="0.25">
      <c r="A12" s="112" t="s">
        <v>78</v>
      </c>
      <c r="B12" s="118">
        <v>1465.74</v>
      </c>
      <c r="C12" s="10">
        <v>28.85</v>
      </c>
      <c r="D12" s="15">
        <v>1300</v>
      </c>
      <c r="E12" s="10">
        <v>28.85</v>
      </c>
      <c r="F12" s="11">
        <v>5.8994400000000002E-2</v>
      </c>
      <c r="G12" s="10">
        <f t="shared" si="0"/>
        <v>105.54</v>
      </c>
      <c r="H12" s="10">
        <v>1605.39</v>
      </c>
      <c r="I12" s="10">
        <v>34.4</v>
      </c>
      <c r="J12" s="10">
        <v>1424</v>
      </c>
      <c r="K12" s="10">
        <v>34.4</v>
      </c>
      <c r="L12" s="11">
        <v>5.8994400000000002E-2</v>
      </c>
      <c r="M12" s="10">
        <f>ROUND((J12*L12)+K12,2)</f>
        <v>118.41</v>
      </c>
      <c r="N12" s="10">
        <f>M12/G12</f>
        <v>1.1219442865264353</v>
      </c>
      <c r="O12" s="121" t="s">
        <v>79</v>
      </c>
      <c r="P12" s="63"/>
    </row>
    <row r="13" spans="1:16" s="64" customFormat="1" ht="30" hidden="1" customHeight="1" outlineLevel="1" x14ac:dyDescent="0.25">
      <c r="A13" s="113" t="s">
        <v>38</v>
      </c>
      <c r="B13" s="118">
        <v>1465.74</v>
      </c>
      <c r="C13" s="10">
        <v>28.85</v>
      </c>
      <c r="D13" s="65"/>
      <c r="E13" s="10">
        <v>28.85</v>
      </c>
      <c r="F13" s="65"/>
      <c r="G13" s="65"/>
      <c r="H13" s="10">
        <v>1605.39</v>
      </c>
      <c r="I13" s="10">
        <v>34.4</v>
      </c>
      <c r="J13" s="66"/>
      <c r="K13" s="10">
        <v>34.4</v>
      </c>
      <c r="L13" s="67"/>
      <c r="M13" s="65"/>
      <c r="N13" s="65"/>
      <c r="O13" s="121" t="s">
        <v>79</v>
      </c>
    </row>
    <row r="14" spans="1:16" s="68" customFormat="1" ht="30" hidden="1" customHeight="1" collapsed="1" x14ac:dyDescent="0.25">
      <c r="A14" s="112" t="s">
        <v>12</v>
      </c>
      <c r="B14" s="118">
        <v>1465.74</v>
      </c>
      <c r="C14" s="10">
        <v>28.85</v>
      </c>
      <c r="D14" s="15">
        <v>1798.83</v>
      </c>
      <c r="E14" s="10">
        <v>28.85</v>
      </c>
      <c r="F14" s="15">
        <v>0.06</v>
      </c>
      <c r="G14" s="10">
        <f t="shared" ref="G14:G24" si="1">ROUND((D14*F14)+E14,2)</f>
        <v>136.78</v>
      </c>
      <c r="H14" s="10">
        <v>1605.39</v>
      </c>
      <c r="I14" s="10">
        <v>34.4</v>
      </c>
      <c r="J14" s="15">
        <v>1951.94</v>
      </c>
      <c r="K14" s="10">
        <v>34.4</v>
      </c>
      <c r="L14" s="15">
        <v>0.06</v>
      </c>
      <c r="M14" s="10">
        <f t="shared" ref="M14:M26" si="2">ROUND((J14*L14)+K14,2)</f>
        <v>151.52000000000001</v>
      </c>
      <c r="N14" s="15">
        <f t="shared" ref="N14:N26" si="3">M14/G14</f>
        <v>1.1077642930252962</v>
      </c>
      <c r="O14" s="121" t="s">
        <v>79</v>
      </c>
    </row>
    <row r="15" spans="1:16" s="68" customFormat="1" ht="30" hidden="1" customHeight="1" x14ac:dyDescent="0.25">
      <c r="A15" s="112" t="s">
        <v>13</v>
      </c>
      <c r="B15" s="118">
        <v>1465.74</v>
      </c>
      <c r="C15" s="10">
        <v>28.85</v>
      </c>
      <c r="D15" s="15">
        <v>1798.83</v>
      </c>
      <c r="E15" s="10">
        <v>28.85</v>
      </c>
      <c r="F15" s="15">
        <v>0.06</v>
      </c>
      <c r="G15" s="10">
        <f t="shared" si="1"/>
        <v>136.78</v>
      </c>
      <c r="H15" s="10">
        <v>1605.39</v>
      </c>
      <c r="I15" s="10">
        <v>34.4</v>
      </c>
      <c r="J15" s="15">
        <v>1951.94</v>
      </c>
      <c r="K15" s="10">
        <v>34.4</v>
      </c>
      <c r="L15" s="15">
        <v>0.06</v>
      </c>
      <c r="M15" s="10">
        <f t="shared" si="2"/>
        <v>151.52000000000001</v>
      </c>
      <c r="N15" s="15">
        <f t="shared" si="3"/>
        <v>1.1077642930252962</v>
      </c>
      <c r="O15" s="121" t="s">
        <v>79</v>
      </c>
    </row>
    <row r="16" spans="1:16" s="68" customFormat="1" ht="30" hidden="1" customHeight="1" x14ac:dyDescent="0.25">
      <c r="A16" s="112" t="s">
        <v>14</v>
      </c>
      <c r="B16" s="118">
        <v>1465.74</v>
      </c>
      <c r="C16" s="10">
        <v>28.85</v>
      </c>
      <c r="D16" s="15">
        <v>1798.83</v>
      </c>
      <c r="E16" s="10">
        <v>28.85</v>
      </c>
      <c r="F16" s="15">
        <v>0.06</v>
      </c>
      <c r="G16" s="10">
        <f t="shared" si="1"/>
        <v>136.78</v>
      </c>
      <c r="H16" s="10">
        <v>1605.39</v>
      </c>
      <c r="I16" s="10">
        <v>34.4</v>
      </c>
      <c r="J16" s="15">
        <v>1951.94</v>
      </c>
      <c r="K16" s="10">
        <v>34.4</v>
      </c>
      <c r="L16" s="15">
        <v>0.06</v>
      </c>
      <c r="M16" s="10">
        <f t="shared" si="2"/>
        <v>151.52000000000001</v>
      </c>
      <c r="N16" s="15">
        <f t="shared" si="3"/>
        <v>1.1077642930252962</v>
      </c>
      <c r="O16" s="121" t="s">
        <v>79</v>
      </c>
    </row>
    <row r="17" spans="1:15" s="68" customFormat="1" ht="30" hidden="1" customHeight="1" x14ac:dyDescent="0.25">
      <c r="A17" s="112" t="s">
        <v>15</v>
      </c>
      <c r="B17" s="118">
        <v>1465.74</v>
      </c>
      <c r="C17" s="10">
        <v>28.85</v>
      </c>
      <c r="D17" s="15">
        <v>1798.83</v>
      </c>
      <c r="E17" s="10">
        <v>28.85</v>
      </c>
      <c r="F17" s="15">
        <v>0.06</v>
      </c>
      <c r="G17" s="10">
        <f t="shared" si="1"/>
        <v>136.78</v>
      </c>
      <c r="H17" s="10">
        <v>1605.39</v>
      </c>
      <c r="I17" s="10">
        <v>34.4</v>
      </c>
      <c r="J17" s="15">
        <v>1951.94</v>
      </c>
      <c r="K17" s="10">
        <v>34.4</v>
      </c>
      <c r="L17" s="15">
        <v>0.06</v>
      </c>
      <c r="M17" s="10">
        <f t="shared" si="2"/>
        <v>151.52000000000001</v>
      </c>
      <c r="N17" s="15">
        <f t="shared" si="3"/>
        <v>1.1077642930252962</v>
      </c>
      <c r="O17" s="121" t="s">
        <v>79</v>
      </c>
    </row>
    <row r="18" spans="1:15" s="68" customFormat="1" ht="30" hidden="1" customHeight="1" x14ac:dyDescent="0.25">
      <c r="A18" s="112" t="s">
        <v>16</v>
      </c>
      <c r="B18" s="118">
        <v>1465.74</v>
      </c>
      <c r="C18" s="10">
        <v>28.85</v>
      </c>
      <c r="D18" s="15">
        <v>1798.83</v>
      </c>
      <c r="E18" s="10">
        <v>28.85</v>
      </c>
      <c r="F18" s="15">
        <v>0.06</v>
      </c>
      <c r="G18" s="10">
        <f t="shared" si="1"/>
        <v>136.78</v>
      </c>
      <c r="H18" s="10">
        <v>1605.39</v>
      </c>
      <c r="I18" s="10">
        <v>34.4</v>
      </c>
      <c r="J18" s="15">
        <v>1951.94</v>
      </c>
      <c r="K18" s="10">
        <v>34.4</v>
      </c>
      <c r="L18" s="15">
        <v>0.06</v>
      </c>
      <c r="M18" s="10">
        <f t="shared" si="2"/>
        <v>151.52000000000001</v>
      </c>
      <c r="N18" s="15">
        <f t="shared" si="3"/>
        <v>1.1077642930252962</v>
      </c>
      <c r="O18" s="121" t="s">
        <v>79</v>
      </c>
    </row>
    <row r="19" spans="1:15" s="68" customFormat="1" ht="30" hidden="1" customHeight="1" x14ac:dyDescent="0.25">
      <c r="A19" s="112" t="s">
        <v>17</v>
      </c>
      <c r="B19" s="118">
        <v>1465.74</v>
      </c>
      <c r="C19" s="10">
        <v>28.85</v>
      </c>
      <c r="D19" s="15">
        <v>1798.83</v>
      </c>
      <c r="E19" s="10">
        <v>28.85</v>
      </c>
      <c r="F19" s="15">
        <v>0.06</v>
      </c>
      <c r="G19" s="10">
        <f t="shared" si="1"/>
        <v>136.78</v>
      </c>
      <c r="H19" s="10">
        <v>1605.39</v>
      </c>
      <c r="I19" s="10">
        <v>34.4</v>
      </c>
      <c r="J19" s="15">
        <v>1951.94</v>
      </c>
      <c r="K19" s="10">
        <v>34.4</v>
      </c>
      <c r="L19" s="15">
        <v>0.06</v>
      </c>
      <c r="M19" s="10">
        <f t="shared" si="2"/>
        <v>151.52000000000001</v>
      </c>
      <c r="N19" s="15">
        <f t="shared" si="3"/>
        <v>1.1077642930252962</v>
      </c>
      <c r="O19" s="121" t="s">
        <v>79</v>
      </c>
    </row>
    <row r="20" spans="1:15" s="68" customFormat="1" ht="30" hidden="1" customHeight="1" x14ac:dyDescent="0.25">
      <c r="A20" s="112" t="s">
        <v>18</v>
      </c>
      <c r="B20" s="118">
        <v>1465.74</v>
      </c>
      <c r="C20" s="10">
        <v>28.85</v>
      </c>
      <c r="D20" s="15">
        <v>1798.83</v>
      </c>
      <c r="E20" s="10">
        <v>28.85</v>
      </c>
      <c r="F20" s="15">
        <v>0.06</v>
      </c>
      <c r="G20" s="10">
        <f t="shared" si="1"/>
        <v>136.78</v>
      </c>
      <c r="H20" s="10">
        <v>1605.39</v>
      </c>
      <c r="I20" s="10">
        <v>34.4</v>
      </c>
      <c r="J20" s="15">
        <v>1951.94</v>
      </c>
      <c r="K20" s="10">
        <v>34.4</v>
      </c>
      <c r="L20" s="15">
        <v>0.06</v>
      </c>
      <c r="M20" s="10">
        <f t="shared" si="2"/>
        <v>151.52000000000001</v>
      </c>
      <c r="N20" s="15">
        <f t="shared" si="3"/>
        <v>1.1077642930252962</v>
      </c>
      <c r="O20" s="121" t="s">
        <v>79</v>
      </c>
    </row>
    <row r="21" spans="1:15" s="68" customFormat="1" ht="30" hidden="1" customHeight="1" x14ac:dyDescent="0.25">
      <c r="A21" s="112" t="s">
        <v>19</v>
      </c>
      <c r="B21" s="118">
        <v>1465.74</v>
      </c>
      <c r="C21" s="10">
        <v>28.85</v>
      </c>
      <c r="D21" s="15">
        <v>1798.83</v>
      </c>
      <c r="E21" s="10">
        <v>28.85</v>
      </c>
      <c r="F21" s="15">
        <v>0.06</v>
      </c>
      <c r="G21" s="10">
        <f t="shared" si="1"/>
        <v>136.78</v>
      </c>
      <c r="H21" s="10">
        <v>1605.39</v>
      </c>
      <c r="I21" s="10">
        <v>34.4</v>
      </c>
      <c r="J21" s="15">
        <v>1951.94</v>
      </c>
      <c r="K21" s="10">
        <v>34.4</v>
      </c>
      <c r="L21" s="15">
        <v>0.06</v>
      </c>
      <c r="M21" s="10">
        <f t="shared" si="2"/>
        <v>151.52000000000001</v>
      </c>
      <c r="N21" s="15">
        <f t="shared" si="3"/>
        <v>1.1077642930252962</v>
      </c>
      <c r="O21" s="121" t="s">
        <v>79</v>
      </c>
    </row>
    <row r="22" spans="1:15" s="68" customFormat="1" ht="30" hidden="1" customHeight="1" x14ac:dyDescent="0.25">
      <c r="A22" s="112" t="s">
        <v>20</v>
      </c>
      <c r="B22" s="118">
        <v>1465.74</v>
      </c>
      <c r="C22" s="10">
        <v>28.85</v>
      </c>
      <c r="D22" s="15">
        <v>1798.83</v>
      </c>
      <c r="E22" s="10">
        <v>28.85</v>
      </c>
      <c r="F22" s="15">
        <v>0.06</v>
      </c>
      <c r="G22" s="10">
        <f t="shared" si="1"/>
        <v>136.78</v>
      </c>
      <c r="H22" s="10">
        <v>1605.39</v>
      </c>
      <c r="I22" s="10">
        <v>34.4</v>
      </c>
      <c r="J22" s="15">
        <v>1951.94</v>
      </c>
      <c r="K22" s="10">
        <v>34.4</v>
      </c>
      <c r="L22" s="15">
        <v>0.06</v>
      </c>
      <c r="M22" s="10">
        <f t="shared" si="2"/>
        <v>151.52000000000001</v>
      </c>
      <c r="N22" s="15">
        <f t="shared" si="3"/>
        <v>1.1077642930252962</v>
      </c>
      <c r="O22" s="121" t="s">
        <v>79</v>
      </c>
    </row>
    <row r="23" spans="1:15" s="68" customFormat="1" ht="30" hidden="1" customHeight="1" x14ac:dyDescent="0.25">
      <c r="A23" s="112" t="s">
        <v>21</v>
      </c>
      <c r="B23" s="118">
        <v>1465.74</v>
      </c>
      <c r="C23" s="10">
        <v>28.85</v>
      </c>
      <c r="D23" s="15">
        <v>1798.83</v>
      </c>
      <c r="E23" s="10">
        <v>28.85</v>
      </c>
      <c r="F23" s="15">
        <v>0.06</v>
      </c>
      <c r="G23" s="10">
        <f t="shared" si="1"/>
        <v>136.78</v>
      </c>
      <c r="H23" s="10">
        <v>1605.39</v>
      </c>
      <c r="I23" s="10">
        <v>34.4</v>
      </c>
      <c r="J23" s="15">
        <v>1951.94</v>
      </c>
      <c r="K23" s="10">
        <v>34.4</v>
      </c>
      <c r="L23" s="15">
        <v>0.06</v>
      </c>
      <c r="M23" s="10">
        <f t="shared" si="2"/>
        <v>151.52000000000001</v>
      </c>
      <c r="N23" s="15">
        <f t="shared" si="3"/>
        <v>1.1077642930252962</v>
      </c>
      <c r="O23" s="121" t="s">
        <v>79</v>
      </c>
    </row>
    <row r="24" spans="1:15" s="64" customFormat="1" ht="30" hidden="1" customHeight="1" x14ac:dyDescent="0.25">
      <c r="A24" s="112" t="s">
        <v>22</v>
      </c>
      <c r="B24" s="118">
        <v>1465.74</v>
      </c>
      <c r="C24" s="10">
        <v>28.85</v>
      </c>
      <c r="D24" s="15">
        <v>1798.83</v>
      </c>
      <c r="E24" s="10">
        <v>28.85</v>
      </c>
      <c r="F24" s="15">
        <v>0.06</v>
      </c>
      <c r="G24" s="10">
        <f t="shared" si="1"/>
        <v>136.78</v>
      </c>
      <c r="H24" s="10">
        <v>1605.39</v>
      </c>
      <c r="I24" s="10">
        <v>34.4</v>
      </c>
      <c r="J24" s="15">
        <v>1951.94</v>
      </c>
      <c r="K24" s="10">
        <v>34.4</v>
      </c>
      <c r="L24" s="15">
        <v>0.06</v>
      </c>
      <c r="M24" s="10">
        <f t="shared" si="2"/>
        <v>151.52000000000001</v>
      </c>
      <c r="N24" s="15">
        <f t="shared" si="3"/>
        <v>1.1077642930252962</v>
      </c>
      <c r="O24" s="121" t="s">
        <v>79</v>
      </c>
    </row>
    <row r="25" spans="1:15" s="64" customFormat="1" ht="30" hidden="1" customHeight="1" outlineLevel="1" x14ac:dyDescent="0.25">
      <c r="A25" s="113" t="s">
        <v>39</v>
      </c>
      <c r="B25" s="118">
        <v>1465.74</v>
      </c>
      <c r="C25" s="10">
        <v>28.85</v>
      </c>
      <c r="D25" s="65"/>
      <c r="E25" s="10">
        <v>28.85</v>
      </c>
      <c r="F25" s="15">
        <v>0.06</v>
      </c>
      <c r="G25" s="10">
        <f t="shared" ref="G25:G34" si="4">ROUND((D25*F25)+E25,2)</f>
        <v>28.85</v>
      </c>
      <c r="H25" s="10">
        <v>1605.39</v>
      </c>
      <c r="I25" s="10">
        <v>34.4</v>
      </c>
      <c r="J25" s="17">
        <v>1665.62</v>
      </c>
      <c r="K25" s="10">
        <v>34.4</v>
      </c>
      <c r="L25" s="15">
        <v>0.06</v>
      </c>
      <c r="M25" s="10">
        <f t="shared" si="2"/>
        <v>134.34</v>
      </c>
      <c r="N25" s="15">
        <f t="shared" si="3"/>
        <v>4.6564991334488735</v>
      </c>
      <c r="O25" s="121" t="s">
        <v>79</v>
      </c>
    </row>
    <row r="26" spans="1:15" s="64" customFormat="1" ht="30" hidden="1" customHeight="1" outlineLevel="1" x14ac:dyDescent="0.25">
      <c r="A26" s="113" t="s">
        <v>40</v>
      </c>
      <c r="B26" s="118">
        <v>1465.74</v>
      </c>
      <c r="C26" s="10">
        <v>28.85</v>
      </c>
      <c r="D26" s="65"/>
      <c r="E26" s="10">
        <v>28.85</v>
      </c>
      <c r="F26" s="15">
        <v>1.06</v>
      </c>
      <c r="G26" s="10">
        <f t="shared" si="4"/>
        <v>28.85</v>
      </c>
      <c r="H26" s="10">
        <v>1605.39</v>
      </c>
      <c r="I26" s="10">
        <v>34.4</v>
      </c>
      <c r="J26" s="17">
        <v>1916.67</v>
      </c>
      <c r="K26" s="10">
        <v>34.4</v>
      </c>
      <c r="L26" s="15">
        <v>0.06</v>
      </c>
      <c r="M26" s="10">
        <f t="shared" si="2"/>
        <v>149.4</v>
      </c>
      <c r="N26" s="15">
        <f t="shared" si="3"/>
        <v>5.1785095320623915</v>
      </c>
      <c r="O26" s="121" t="s">
        <v>79</v>
      </c>
    </row>
    <row r="27" spans="1:15" s="64" customFormat="1" ht="30" hidden="1" customHeight="1" outlineLevel="1" x14ac:dyDescent="0.25">
      <c r="A27" s="113" t="s">
        <v>41</v>
      </c>
      <c r="B27" s="118">
        <v>1465.74</v>
      </c>
      <c r="C27" s="10">
        <v>28.85</v>
      </c>
      <c r="D27" s="65"/>
      <c r="E27" s="10">
        <v>28.85</v>
      </c>
      <c r="F27" s="15">
        <v>2.06</v>
      </c>
      <c r="G27" s="10">
        <f t="shared" si="4"/>
        <v>28.85</v>
      </c>
      <c r="H27" s="10">
        <v>1605.39</v>
      </c>
      <c r="I27" s="10">
        <v>34.4</v>
      </c>
      <c r="J27" s="65"/>
      <c r="K27" s="10">
        <v>34.4</v>
      </c>
      <c r="L27" s="67"/>
      <c r="M27" s="65"/>
      <c r="N27" s="65"/>
      <c r="O27" s="121" t="s">
        <v>79</v>
      </c>
    </row>
    <row r="28" spans="1:15" s="64" customFormat="1" ht="30" hidden="1" customHeight="1" outlineLevel="1" x14ac:dyDescent="0.25">
      <c r="A28" s="112" t="s">
        <v>24</v>
      </c>
      <c r="B28" s="118">
        <v>1465.74</v>
      </c>
      <c r="C28" s="10">
        <v>28.85</v>
      </c>
      <c r="D28" s="15">
        <v>1232.21</v>
      </c>
      <c r="E28" s="10">
        <v>28.85</v>
      </c>
      <c r="F28" s="15">
        <v>0.06</v>
      </c>
      <c r="G28" s="10">
        <f t="shared" si="4"/>
        <v>102.78</v>
      </c>
      <c r="H28" s="10">
        <v>1605.39</v>
      </c>
      <c r="I28" s="10">
        <v>34.4</v>
      </c>
      <c r="J28" s="15"/>
      <c r="K28" s="10">
        <v>34.4</v>
      </c>
      <c r="L28" s="15"/>
      <c r="M28" s="10"/>
      <c r="N28" s="15"/>
      <c r="O28" s="121" t="s">
        <v>79</v>
      </c>
    </row>
    <row r="29" spans="1:15" s="64" customFormat="1" ht="30" hidden="1" customHeight="1" outlineLevel="1" x14ac:dyDescent="0.25">
      <c r="A29" s="113" t="s">
        <v>42</v>
      </c>
      <c r="B29" s="118">
        <v>1465.74</v>
      </c>
      <c r="C29" s="10">
        <v>28.85</v>
      </c>
      <c r="D29" s="65"/>
      <c r="E29" s="10">
        <v>28.85</v>
      </c>
      <c r="F29" s="65"/>
      <c r="G29" s="10">
        <f t="shared" si="4"/>
        <v>28.85</v>
      </c>
      <c r="H29" s="10">
        <v>1605.39</v>
      </c>
      <c r="I29" s="10">
        <v>34.4</v>
      </c>
      <c r="J29" s="66"/>
      <c r="K29" s="10">
        <v>34.4</v>
      </c>
      <c r="L29" s="15"/>
      <c r="M29" s="10"/>
      <c r="N29" s="15"/>
      <c r="O29" s="121" t="s">
        <v>79</v>
      </c>
    </row>
    <row r="30" spans="1:15" s="64" customFormat="1" ht="30" hidden="1" customHeight="1" outlineLevel="1" x14ac:dyDescent="0.25">
      <c r="A30" s="113" t="s">
        <v>43</v>
      </c>
      <c r="B30" s="118">
        <v>1465.74</v>
      </c>
      <c r="C30" s="10">
        <v>28.85</v>
      </c>
      <c r="D30" s="65"/>
      <c r="E30" s="10">
        <v>28.85</v>
      </c>
      <c r="F30" s="65"/>
      <c r="G30" s="10">
        <f t="shared" si="4"/>
        <v>28.85</v>
      </c>
      <c r="H30" s="10">
        <v>1605.39</v>
      </c>
      <c r="I30" s="10">
        <v>34.4</v>
      </c>
      <c r="J30" s="66"/>
      <c r="K30" s="10">
        <v>34.4</v>
      </c>
      <c r="L30" s="15"/>
      <c r="M30" s="10"/>
      <c r="N30" s="15"/>
      <c r="O30" s="121" t="s">
        <v>79</v>
      </c>
    </row>
    <row r="31" spans="1:15" s="64" customFormat="1" ht="30" hidden="1" customHeight="1" outlineLevel="1" x14ac:dyDescent="0.25">
      <c r="A31" s="113" t="s">
        <v>44</v>
      </c>
      <c r="B31" s="118">
        <v>1465.74</v>
      </c>
      <c r="C31" s="10">
        <v>28.85</v>
      </c>
      <c r="D31" s="65"/>
      <c r="E31" s="10">
        <v>28.85</v>
      </c>
      <c r="F31" s="65"/>
      <c r="G31" s="10">
        <f t="shared" si="4"/>
        <v>28.85</v>
      </c>
      <c r="H31" s="10">
        <v>1605.39</v>
      </c>
      <c r="I31" s="10">
        <v>34.4</v>
      </c>
      <c r="J31" s="66"/>
      <c r="K31" s="10">
        <v>34.4</v>
      </c>
      <c r="L31" s="15"/>
      <c r="M31" s="10"/>
      <c r="N31" s="15"/>
      <c r="O31" s="121" t="s">
        <v>79</v>
      </c>
    </row>
    <row r="32" spans="1:15" s="64" customFormat="1" ht="30" hidden="1" customHeight="1" outlineLevel="1" x14ac:dyDescent="0.25">
      <c r="A32" s="113" t="s">
        <v>30</v>
      </c>
      <c r="B32" s="118">
        <v>1465.74</v>
      </c>
      <c r="C32" s="10">
        <v>28.85</v>
      </c>
      <c r="D32" s="66"/>
      <c r="E32" s="10">
        <v>28.85</v>
      </c>
      <c r="F32" s="66"/>
      <c r="G32" s="10">
        <f t="shared" si="4"/>
        <v>28.85</v>
      </c>
      <c r="H32" s="10">
        <v>1605.39</v>
      </c>
      <c r="I32" s="10">
        <v>34.4</v>
      </c>
      <c r="J32" s="66"/>
      <c r="K32" s="10">
        <v>34.4</v>
      </c>
      <c r="L32" s="15"/>
      <c r="M32" s="10"/>
      <c r="N32" s="15"/>
      <c r="O32" s="121" t="s">
        <v>79</v>
      </c>
    </row>
    <row r="33" spans="1:15" s="64" customFormat="1" ht="30" customHeight="1" collapsed="1" x14ac:dyDescent="0.25">
      <c r="A33" s="112" t="s">
        <v>75</v>
      </c>
      <c r="B33" s="118">
        <v>1465.74</v>
      </c>
      <c r="C33" s="10">
        <v>28.85</v>
      </c>
      <c r="D33" s="15">
        <v>1140</v>
      </c>
      <c r="E33" s="10">
        <v>28.85</v>
      </c>
      <c r="F33" s="15">
        <v>0.06</v>
      </c>
      <c r="G33" s="10">
        <f t="shared" si="4"/>
        <v>97.25</v>
      </c>
      <c r="H33" s="10">
        <v>1605.39</v>
      </c>
      <c r="I33" s="10">
        <v>34.4</v>
      </c>
      <c r="J33" s="10">
        <v>1248</v>
      </c>
      <c r="K33" s="10">
        <v>34.4</v>
      </c>
      <c r="L33" s="15">
        <v>0.06</v>
      </c>
      <c r="M33" s="10">
        <f t="shared" ref="M33" si="5">ROUND((J33*L33)+K33,2)</f>
        <v>109.28</v>
      </c>
      <c r="N33" s="15">
        <f>M33/G33</f>
        <v>1.1237017994858611</v>
      </c>
      <c r="O33" s="121" t="s">
        <v>79</v>
      </c>
    </row>
    <row r="34" spans="1:15" s="64" customFormat="1" ht="30" customHeight="1" x14ac:dyDescent="0.25">
      <c r="A34" s="112" t="s">
        <v>74</v>
      </c>
      <c r="B34" s="118">
        <v>1465.74</v>
      </c>
      <c r="C34" s="10">
        <v>28.85</v>
      </c>
      <c r="D34" s="15">
        <v>1410</v>
      </c>
      <c r="E34" s="10">
        <v>28.85</v>
      </c>
      <c r="F34" s="15">
        <v>0.06</v>
      </c>
      <c r="G34" s="10">
        <f t="shared" si="4"/>
        <v>113.45</v>
      </c>
      <c r="H34" s="10">
        <v>1605.39</v>
      </c>
      <c r="I34" s="10">
        <v>34.4</v>
      </c>
      <c r="J34" s="10">
        <v>1544</v>
      </c>
      <c r="K34" s="10">
        <v>34.4</v>
      </c>
      <c r="L34" s="15">
        <v>0.06</v>
      </c>
      <c r="M34" s="10">
        <f t="shared" ref="M34" si="6">ROUND((J34*L34)+K34,2)</f>
        <v>127.04</v>
      </c>
      <c r="N34" s="15">
        <f>M34/G34</f>
        <v>1.1197884530630233</v>
      </c>
      <c r="O34" s="121" t="s">
        <v>79</v>
      </c>
    </row>
    <row r="35" spans="1:15" s="64" customFormat="1" ht="30" hidden="1" customHeight="1" outlineLevel="1" x14ac:dyDescent="0.25">
      <c r="A35" s="113" t="s">
        <v>31</v>
      </c>
      <c r="B35" s="118">
        <v>1465.74</v>
      </c>
      <c r="C35" s="10">
        <v>28.85</v>
      </c>
      <c r="D35" s="65"/>
      <c r="E35" s="10">
        <v>28.85</v>
      </c>
      <c r="F35" s="65"/>
      <c r="G35" s="65"/>
      <c r="H35" s="10">
        <v>1605.39</v>
      </c>
      <c r="I35" s="10">
        <v>34.4</v>
      </c>
      <c r="J35" s="65"/>
      <c r="K35" s="10">
        <v>34.4</v>
      </c>
      <c r="L35" s="67"/>
      <c r="M35" s="65"/>
      <c r="N35" s="65"/>
      <c r="O35" s="123"/>
    </row>
    <row r="36" spans="1:15" s="64" customFormat="1" ht="30" hidden="1" customHeight="1" outlineLevel="1" x14ac:dyDescent="0.25">
      <c r="A36" s="113" t="s">
        <v>32</v>
      </c>
      <c r="B36" s="118">
        <v>1465.74</v>
      </c>
      <c r="C36" s="10">
        <v>28.85</v>
      </c>
      <c r="D36" s="65"/>
      <c r="E36" s="10">
        <v>28.85</v>
      </c>
      <c r="F36" s="65"/>
      <c r="G36" s="65"/>
      <c r="H36" s="10">
        <v>1605.39</v>
      </c>
      <c r="I36" s="10">
        <v>34.4</v>
      </c>
      <c r="J36" s="66"/>
      <c r="K36" s="10">
        <v>34.4</v>
      </c>
      <c r="L36" s="67"/>
      <c r="M36" s="65"/>
      <c r="N36" s="65"/>
      <c r="O36" s="123"/>
    </row>
    <row r="37" spans="1:15" s="64" customFormat="1" ht="30" hidden="1" customHeight="1" outlineLevel="1" x14ac:dyDescent="0.25">
      <c r="A37" s="113" t="s">
        <v>45</v>
      </c>
      <c r="B37" s="118">
        <v>1465.74</v>
      </c>
      <c r="C37" s="10">
        <v>28.85</v>
      </c>
      <c r="D37" s="65"/>
      <c r="E37" s="10">
        <v>28.85</v>
      </c>
      <c r="F37" s="65"/>
      <c r="G37" s="65"/>
      <c r="H37" s="10">
        <v>1605.39</v>
      </c>
      <c r="I37" s="10">
        <v>34.4</v>
      </c>
      <c r="J37" s="65"/>
      <c r="K37" s="10">
        <v>34.4</v>
      </c>
      <c r="L37" s="67"/>
      <c r="M37" s="65"/>
      <c r="N37" s="65"/>
      <c r="O37" s="123"/>
    </row>
    <row r="38" spans="1:15" s="64" customFormat="1" ht="30" hidden="1" customHeight="1" outlineLevel="1" x14ac:dyDescent="0.25">
      <c r="A38" s="113" t="s">
        <v>46</v>
      </c>
      <c r="B38" s="118">
        <v>1465.74</v>
      </c>
      <c r="C38" s="10">
        <v>28.85</v>
      </c>
      <c r="D38" s="65"/>
      <c r="E38" s="10">
        <v>28.85</v>
      </c>
      <c r="F38" s="65"/>
      <c r="G38" s="65"/>
      <c r="H38" s="10">
        <v>1605.39</v>
      </c>
      <c r="I38" s="10">
        <v>34.4</v>
      </c>
      <c r="J38" s="66"/>
      <c r="K38" s="10">
        <v>34.4</v>
      </c>
      <c r="L38" s="67"/>
      <c r="M38" s="65"/>
      <c r="N38" s="65"/>
      <c r="O38" s="123"/>
    </row>
    <row r="39" spans="1:15" s="64" customFormat="1" ht="30" hidden="1" customHeight="1" outlineLevel="1" x14ac:dyDescent="0.25">
      <c r="A39" s="113" t="s">
        <v>47</v>
      </c>
      <c r="B39" s="118">
        <v>1465.74</v>
      </c>
      <c r="C39" s="10">
        <v>28.85</v>
      </c>
      <c r="D39" s="65"/>
      <c r="E39" s="10">
        <v>28.85</v>
      </c>
      <c r="F39" s="65"/>
      <c r="G39" s="65"/>
      <c r="H39" s="10">
        <v>1605.39</v>
      </c>
      <c r="I39" s="10">
        <v>34.4</v>
      </c>
      <c r="J39" s="66"/>
      <c r="K39" s="10">
        <v>34.4</v>
      </c>
      <c r="L39" s="67"/>
      <c r="M39" s="65"/>
      <c r="N39" s="65"/>
      <c r="O39" s="123"/>
    </row>
    <row r="40" spans="1:15" s="64" customFormat="1" ht="30" hidden="1" customHeight="1" outlineLevel="1" x14ac:dyDescent="0.25">
      <c r="A40" s="113" t="s">
        <v>48</v>
      </c>
      <c r="B40" s="118">
        <v>1465.74</v>
      </c>
      <c r="C40" s="10">
        <v>28.85</v>
      </c>
      <c r="D40" s="65"/>
      <c r="E40" s="10">
        <v>28.85</v>
      </c>
      <c r="F40" s="65"/>
      <c r="G40" s="65"/>
      <c r="H40" s="10">
        <v>1605.39</v>
      </c>
      <c r="I40" s="10">
        <v>34.4</v>
      </c>
      <c r="J40" s="66"/>
      <c r="K40" s="10">
        <v>34.4</v>
      </c>
      <c r="L40" s="67"/>
      <c r="M40" s="65"/>
      <c r="N40" s="65"/>
      <c r="O40" s="123"/>
    </row>
    <row r="41" spans="1:15" s="64" customFormat="1" ht="30" hidden="1" customHeight="1" outlineLevel="1" x14ac:dyDescent="0.25">
      <c r="A41" s="113" t="s">
        <v>49</v>
      </c>
      <c r="B41" s="118">
        <v>1465.74</v>
      </c>
      <c r="C41" s="10">
        <v>28.85</v>
      </c>
      <c r="D41" s="65"/>
      <c r="E41" s="10">
        <v>28.85</v>
      </c>
      <c r="F41" s="65"/>
      <c r="G41" s="65"/>
      <c r="H41" s="10">
        <v>1605.39</v>
      </c>
      <c r="I41" s="10">
        <v>34.4</v>
      </c>
      <c r="J41" s="66"/>
      <c r="K41" s="10">
        <v>34.4</v>
      </c>
      <c r="L41" s="67"/>
      <c r="M41" s="65"/>
      <c r="N41" s="65"/>
      <c r="O41" s="123"/>
    </row>
    <row r="42" spans="1:15" s="64" customFormat="1" ht="82.5" customHeight="1" collapsed="1" x14ac:dyDescent="0.25">
      <c r="A42" s="112" t="s">
        <v>73</v>
      </c>
      <c r="B42" s="118">
        <v>1465.74</v>
      </c>
      <c r="C42" s="10">
        <v>28.85</v>
      </c>
      <c r="D42" s="15">
        <v>1465.71</v>
      </c>
      <c r="E42" s="10">
        <v>28.85</v>
      </c>
      <c r="F42" s="15">
        <v>0.06</v>
      </c>
      <c r="G42" s="10">
        <f t="shared" ref="G42" si="7">ROUND((D42*F42)+E42,2)</f>
        <v>116.79</v>
      </c>
      <c r="H42" s="10">
        <v>1605.39</v>
      </c>
      <c r="I42" s="10">
        <v>34.4</v>
      </c>
      <c r="J42" s="10">
        <v>1605.39</v>
      </c>
      <c r="K42" s="10">
        <v>34.4</v>
      </c>
      <c r="L42" s="15">
        <v>0.06</v>
      </c>
      <c r="M42" s="10">
        <f t="shared" ref="M42" si="8">ROUND((J42*L42)+K42,2)</f>
        <v>130.72</v>
      </c>
      <c r="N42" s="15">
        <f>M42/G42</f>
        <v>1.1192739104375373</v>
      </c>
      <c r="O42" s="121" t="s">
        <v>80</v>
      </c>
    </row>
    <row r="43" spans="1:15" s="64" customFormat="1" ht="30" hidden="1" customHeight="1" outlineLevel="4" x14ac:dyDescent="0.25">
      <c r="A43" s="113" t="s">
        <v>50</v>
      </c>
      <c r="B43" s="118">
        <v>1465.74</v>
      </c>
      <c r="C43" s="10">
        <v>28.85</v>
      </c>
      <c r="D43" s="65"/>
      <c r="E43" s="10">
        <v>28.85</v>
      </c>
      <c r="F43" s="65"/>
      <c r="G43" s="65"/>
      <c r="H43" s="10">
        <v>1605.39</v>
      </c>
      <c r="I43" s="10">
        <v>34.4</v>
      </c>
      <c r="J43" s="10">
        <v>1465.71</v>
      </c>
      <c r="K43" s="10">
        <v>34.4</v>
      </c>
      <c r="L43" s="67"/>
      <c r="M43" s="65"/>
      <c r="N43" s="65"/>
      <c r="O43" s="124"/>
    </row>
    <row r="44" spans="1:15" s="64" customFormat="1" ht="30" hidden="1" customHeight="1" outlineLevel="4" x14ac:dyDescent="0.25">
      <c r="A44" s="113" t="s">
        <v>51</v>
      </c>
      <c r="B44" s="118">
        <v>1465.74</v>
      </c>
      <c r="C44" s="10">
        <v>28.85</v>
      </c>
      <c r="D44" s="65"/>
      <c r="E44" s="10">
        <v>28.85</v>
      </c>
      <c r="F44" s="65"/>
      <c r="G44" s="65"/>
      <c r="H44" s="10">
        <v>1605.39</v>
      </c>
      <c r="I44" s="10">
        <v>34.4</v>
      </c>
      <c r="J44" s="10">
        <v>1465.71</v>
      </c>
      <c r="K44" s="10">
        <v>34.4</v>
      </c>
      <c r="L44" s="67"/>
      <c r="M44" s="65"/>
      <c r="N44" s="65"/>
      <c r="O44" s="124"/>
    </row>
    <row r="45" spans="1:15" s="64" customFormat="1" ht="30" hidden="1" customHeight="1" outlineLevel="4" x14ac:dyDescent="0.25">
      <c r="A45" s="113" t="s">
        <v>52</v>
      </c>
      <c r="B45" s="118">
        <v>1465.74</v>
      </c>
      <c r="C45" s="10">
        <v>28.85</v>
      </c>
      <c r="D45" s="65"/>
      <c r="E45" s="10">
        <v>28.85</v>
      </c>
      <c r="F45" s="65"/>
      <c r="G45" s="65"/>
      <c r="H45" s="10">
        <v>1605.39</v>
      </c>
      <c r="I45" s="10">
        <v>34.4</v>
      </c>
      <c r="J45" s="10">
        <v>1465.71</v>
      </c>
      <c r="K45" s="10">
        <v>34.4</v>
      </c>
      <c r="L45" s="67"/>
      <c r="M45" s="65"/>
      <c r="N45" s="65"/>
      <c r="O45" s="124"/>
    </row>
    <row r="46" spans="1:15" s="64" customFormat="1" ht="30" hidden="1" customHeight="1" outlineLevel="4" x14ac:dyDescent="0.25">
      <c r="A46" s="113" t="s">
        <v>53</v>
      </c>
      <c r="B46" s="118">
        <v>1465.74</v>
      </c>
      <c r="C46" s="10">
        <v>28.85</v>
      </c>
      <c r="D46" s="65"/>
      <c r="E46" s="10">
        <v>28.85</v>
      </c>
      <c r="F46" s="65"/>
      <c r="G46" s="65"/>
      <c r="H46" s="10">
        <v>1605.39</v>
      </c>
      <c r="I46" s="10">
        <v>34.4</v>
      </c>
      <c r="J46" s="10">
        <v>1465.71</v>
      </c>
      <c r="K46" s="10">
        <v>34.4</v>
      </c>
      <c r="L46" s="67"/>
      <c r="M46" s="65"/>
      <c r="N46" s="65"/>
      <c r="O46" s="124"/>
    </row>
    <row r="47" spans="1:15" s="64" customFormat="1" ht="30" hidden="1" customHeight="1" outlineLevel="4" x14ac:dyDescent="0.25">
      <c r="A47" s="113" t="s">
        <v>54</v>
      </c>
      <c r="B47" s="118">
        <v>1465.74</v>
      </c>
      <c r="C47" s="10">
        <v>28.85</v>
      </c>
      <c r="D47" s="65"/>
      <c r="E47" s="10">
        <v>28.85</v>
      </c>
      <c r="F47" s="65"/>
      <c r="G47" s="65"/>
      <c r="H47" s="10">
        <v>1605.39</v>
      </c>
      <c r="I47" s="10">
        <v>34.4</v>
      </c>
      <c r="J47" s="10">
        <v>1465.71</v>
      </c>
      <c r="K47" s="10">
        <v>34.4</v>
      </c>
      <c r="L47" s="67"/>
      <c r="M47" s="65"/>
      <c r="N47" s="65"/>
      <c r="O47" s="124"/>
    </row>
    <row r="48" spans="1:15" s="64" customFormat="1" ht="30" hidden="1" customHeight="1" outlineLevel="4" x14ac:dyDescent="0.25">
      <c r="A48" s="113" t="s">
        <v>55</v>
      </c>
      <c r="B48" s="118">
        <v>1465.74</v>
      </c>
      <c r="C48" s="10">
        <v>28.85</v>
      </c>
      <c r="D48" s="65"/>
      <c r="E48" s="10">
        <v>28.85</v>
      </c>
      <c r="F48" s="65"/>
      <c r="G48" s="65"/>
      <c r="H48" s="10">
        <v>1605.39</v>
      </c>
      <c r="I48" s="10">
        <v>34.4</v>
      </c>
      <c r="J48" s="10">
        <v>1465.71</v>
      </c>
      <c r="K48" s="10">
        <v>34.4</v>
      </c>
      <c r="L48" s="67"/>
      <c r="M48" s="65"/>
      <c r="N48" s="65"/>
      <c r="O48" s="124"/>
    </row>
    <row r="49" spans="1:15" s="64" customFormat="1" ht="30" hidden="1" customHeight="1" outlineLevel="2" collapsed="1" x14ac:dyDescent="0.25">
      <c r="A49" s="113" t="s">
        <v>56</v>
      </c>
      <c r="B49" s="118">
        <v>1465.74</v>
      </c>
      <c r="C49" s="10">
        <v>28.85</v>
      </c>
      <c r="D49" s="69"/>
      <c r="E49" s="10">
        <v>28.85</v>
      </c>
      <c r="F49" s="69"/>
      <c r="G49" s="69"/>
      <c r="H49" s="10">
        <v>1605.39</v>
      </c>
      <c r="I49" s="10">
        <v>34.4</v>
      </c>
      <c r="J49" s="10">
        <v>1465.71</v>
      </c>
      <c r="K49" s="10">
        <v>34.4</v>
      </c>
      <c r="L49" s="67"/>
      <c r="M49" s="69"/>
      <c r="N49" s="69"/>
      <c r="O49" s="124"/>
    </row>
    <row r="50" spans="1:15" s="64" customFormat="1" ht="22.5" hidden="1" customHeight="1" outlineLevel="1" x14ac:dyDescent="0.25">
      <c r="A50" s="114" t="s">
        <v>57</v>
      </c>
      <c r="B50" s="118">
        <v>1465.74</v>
      </c>
      <c r="C50" s="10">
        <v>28.85</v>
      </c>
      <c r="D50" s="70"/>
      <c r="E50" s="10">
        <v>28.85</v>
      </c>
      <c r="F50" s="70"/>
      <c r="G50" s="70"/>
      <c r="H50" s="10">
        <v>1605.39</v>
      </c>
      <c r="I50" s="10">
        <v>34.4</v>
      </c>
      <c r="J50" s="10">
        <v>1465.71</v>
      </c>
      <c r="K50" s="10">
        <v>34.4</v>
      </c>
      <c r="L50" s="71">
        <f t="shared" ref="L50:L56" si="9">I50/B50</f>
        <v>2.3469373831648176E-2</v>
      </c>
      <c r="M50" s="70">
        <f>2086.94*1.18</f>
        <v>2462.5891999999999</v>
      </c>
      <c r="N50" s="70">
        <f>2086.94*1.18</f>
        <v>2462.5891999999999</v>
      </c>
      <c r="O50" s="125">
        <f t="shared" ref="O50:O56" si="10">N50/M50</f>
        <v>1</v>
      </c>
    </row>
    <row r="51" spans="1:15" s="64" customFormat="1" ht="42.75" hidden="1" customHeight="1" outlineLevel="1" x14ac:dyDescent="0.25">
      <c r="A51" s="114" t="s">
        <v>58</v>
      </c>
      <c r="B51" s="118">
        <v>1465.74</v>
      </c>
      <c r="C51" s="10">
        <v>28.85</v>
      </c>
      <c r="D51" s="70"/>
      <c r="E51" s="10">
        <v>28.85</v>
      </c>
      <c r="F51" s="70"/>
      <c r="G51" s="70"/>
      <c r="H51" s="10">
        <v>1605.39</v>
      </c>
      <c r="I51" s="10">
        <v>34.4</v>
      </c>
      <c r="J51" s="10">
        <v>1465.71</v>
      </c>
      <c r="K51" s="10">
        <v>34.4</v>
      </c>
      <c r="L51" s="71">
        <f t="shared" si="9"/>
        <v>2.3469373831648176E-2</v>
      </c>
      <c r="M51" s="70">
        <v>2744.02</v>
      </c>
      <c r="N51" s="70">
        <v>1780</v>
      </c>
      <c r="O51" s="125">
        <f t="shared" si="10"/>
        <v>0.64868331863470385</v>
      </c>
    </row>
    <row r="52" spans="1:15" s="64" customFormat="1" ht="56.25" hidden="1" customHeight="1" outlineLevel="1" x14ac:dyDescent="0.25">
      <c r="A52" s="114" t="s">
        <v>59</v>
      </c>
      <c r="B52" s="118">
        <v>1465.74</v>
      </c>
      <c r="C52" s="10">
        <v>28.85</v>
      </c>
      <c r="D52" s="70"/>
      <c r="E52" s="10">
        <v>28.85</v>
      </c>
      <c r="F52" s="70"/>
      <c r="G52" s="70"/>
      <c r="H52" s="10">
        <v>1605.39</v>
      </c>
      <c r="I52" s="10">
        <v>34.4</v>
      </c>
      <c r="J52" s="10">
        <v>1465.71</v>
      </c>
      <c r="K52" s="10">
        <v>34.4</v>
      </c>
      <c r="L52" s="71">
        <f t="shared" si="9"/>
        <v>2.3469373831648176E-2</v>
      </c>
      <c r="M52" s="70">
        <v>1759.85</v>
      </c>
      <c r="N52" s="70">
        <v>1759.85</v>
      </c>
      <c r="O52" s="125">
        <f t="shared" si="10"/>
        <v>1</v>
      </c>
    </row>
    <row r="53" spans="1:15" s="64" customFormat="1" ht="67.5" hidden="1" customHeight="1" outlineLevel="1" x14ac:dyDescent="0.25">
      <c r="A53" s="114" t="s">
        <v>60</v>
      </c>
      <c r="B53" s="118">
        <v>1465.74</v>
      </c>
      <c r="C53" s="10">
        <v>28.85</v>
      </c>
      <c r="D53" s="70"/>
      <c r="E53" s="10">
        <v>28.85</v>
      </c>
      <c r="F53" s="70"/>
      <c r="G53" s="70"/>
      <c r="H53" s="10">
        <v>1605.39</v>
      </c>
      <c r="I53" s="10">
        <v>34.4</v>
      </c>
      <c r="J53" s="10">
        <v>1465.71</v>
      </c>
      <c r="K53" s="10">
        <v>34.4</v>
      </c>
      <c r="L53" s="71">
        <f t="shared" si="9"/>
        <v>2.3469373831648176E-2</v>
      </c>
      <c r="M53" s="70">
        <f>1252.9*1.18</f>
        <v>1478.422</v>
      </c>
      <c r="N53" s="70">
        <f>1252.9*1.18</f>
        <v>1478.422</v>
      </c>
      <c r="O53" s="125">
        <f t="shared" si="10"/>
        <v>1</v>
      </c>
    </row>
    <row r="54" spans="1:15" s="64" customFormat="1" ht="19.149999999999999" hidden="1" customHeight="1" outlineLevel="1" x14ac:dyDescent="0.25">
      <c r="A54" s="114" t="s">
        <v>61</v>
      </c>
      <c r="B54" s="118">
        <v>1465.74</v>
      </c>
      <c r="C54" s="10">
        <v>28.85</v>
      </c>
      <c r="D54" s="70"/>
      <c r="E54" s="10">
        <v>28.85</v>
      </c>
      <c r="F54" s="70"/>
      <c r="G54" s="70"/>
      <c r="H54" s="10">
        <v>1605.39</v>
      </c>
      <c r="I54" s="10">
        <v>34.4</v>
      </c>
      <c r="J54" s="10">
        <v>1465.71</v>
      </c>
      <c r="K54" s="10">
        <v>34.4</v>
      </c>
      <c r="L54" s="71">
        <f t="shared" si="9"/>
        <v>2.3469373831648176E-2</v>
      </c>
      <c r="M54" s="70">
        <v>1004.95</v>
      </c>
      <c r="N54" s="70">
        <v>1004.95</v>
      </c>
      <c r="O54" s="125">
        <f t="shared" si="10"/>
        <v>1</v>
      </c>
    </row>
    <row r="55" spans="1:15" s="73" customFormat="1" hidden="1" outlineLevel="1" x14ac:dyDescent="0.25">
      <c r="A55" s="115" t="s">
        <v>62</v>
      </c>
      <c r="B55" s="118">
        <v>1465.74</v>
      </c>
      <c r="C55" s="10">
        <v>28.85</v>
      </c>
      <c r="D55" s="72"/>
      <c r="E55" s="10">
        <v>28.85</v>
      </c>
      <c r="F55" s="72"/>
      <c r="G55" s="72"/>
      <c r="H55" s="10">
        <v>1605.39</v>
      </c>
      <c r="I55" s="10">
        <v>34.4</v>
      </c>
      <c r="J55" s="10">
        <v>1465.71</v>
      </c>
      <c r="K55" s="10">
        <v>34.4</v>
      </c>
      <c r="L55" s="71">
        <f t="shared" si="9"/>
        <v>2.3469373831648176E-2</v>
      </c>
      <c r="M55" s="72">
        <v>2356.58</v>
      </c>
      <c r="N55" s="72">
        <v>2356.58</v>
      </c>
      <c r="O55" s="125">
        <f t="shared" si="10"/>
        <v>1</v>
      </c>
    </row>
    <row r="56" spans="1:15" hidden="1" outlineLevel="1" x14ac:dyDescent="0.25">
      <c r="A56" s="115" t="s">
        <v>63</v>
      </c>
      <c r="B56" s="118">
        <v>1465.74</v>
      </c>
      <c r="C56" s="10">
        <v>28.85</v>
      </c>
      <c r="D56" s="72"/>
      <c r="E56" s="10">
        <v>28.85</v>
      </c>
      <c r="F56" s="72"/>
      <c r="G56" s="72"/>
      <c r="H56" s="10">
        <v>1605.39</v>
      </c>
      <c r="I56" s="10">
        <v>34.4</v>
      </c>
      <c r="J56" s="10">
        <v>1465.71</v>
      </c>
      <c r="K56" s="10">
        <v>34.4</v>
      </c>
      <c r="L56" s="71">
        <f t="shared" si="9"/>
        <v>2.3469373831648176E-2</v>
      </c>
      <c r="M56" s="72">
        <f>1781.69*1.18</f>
        <v>2102.3941999999997</v>
      </c>
      <c r="N56" s="72">
        <f>1781.69*1.18</f>
        <v>2102.3941999999997</v>
      </c>
      <c r="O56" s="125">
        <f t="shared" si="10"/>
        <v>1</v>
      </c>
    </row>
    <row r="57" spans="1:15" ht="45.75" hidden="1" customHeight="1" outlineLevel="1" thickBot="1" x14ac:dyDescent="0.3">
      <c r="A57" s="116" t="s">
        <v>18</v>
      </c>
      <c r="B57" s="119">
        <v>1465.74</v>
      </c>
      <c r="C57" s="107">
        <v>28.85</v>
      </c>
      <c r="D57" s="19">
        <v>1465.71</v>
      </c>
      <c r="E57" s="107">
        <v>28.85</v>
      </c>
      <c r="F57" s="19">
        <v>0.06</v>
      </c>
      <c r="G57" s="107">
        <f t="shared" ref="G57" si="11">ROUND((D57*F57)+E57,2)</f>
        <v>116.79</v>
      </c>
      <c r="H57" s="107">
        <v>1605.39</v>
      </c>
      <c r="I57" s="107">
        <v>34.4</v>
      </c>
      <c r="J57" s="10">
        <v>1605.39</v>
      </c>
      <c r="K57" s="10">
        <v>34.4</v>
      </c>
      <c r="L57" s="19">
        <v>0.06</v>
      </c>
      <c r="M57" s="107">
        <f t="shared" ref="M57" si="12">ROUND((J57*L57)+K57,2)</f>
        <v>130.72</v>
      </c>
      <c r="N57" s="19">
        <f>M57/G57</f>
        <v>1.1192739104375373</v>
      </c>
      <c r="O57" s="126" t="s">
        <v>80</v>
      </c>
    </row>
    <row r="58" spans="1:15" ht="31.5" customHeight="1" collapsed="1" x14ac:dyDescent="0.25">
      <c r="A58" s="168" t="s">
        <v>25</v>
      </c>
      <c r="B58" s="169"/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  <c r="O58" s="170"/>
    </row>
    <row r="59" spans="1:15" ht="31.5" hidden="1" x14ac:dyDescent="0.25">
      <c r="A59" s="20" t="s">
        <v>27</v>
      </c>
      <c r="B59" s="21">
        <v>1798.83</v>
      </c>
      <c r="C59" s="22">
        <v>22.37</v>
      </c>
      <c r="D59" s="22">
        <v>1798.83</v>
      </c>
      <c r="E59" s="22">
        <v>22.37</v>
      </c>
      <c r="F59" s="22">
        <v>0.06</v>
      </c>
      <c r="G59" s="23">
        <f t="shared" ref="G59:G63" si="13">ROUND((D59*F59)+E59,2)</f>
        <v>130.30000000000001</v>
      </c>
      <c r="H59" s="21">
        <v>1951.94</v>
      </c>
      <c r="I59" s="24">
        <v>25.19</v>
      </c>
      <c r="J59" s="22">
        <v>1951.94</v>
      </c>
      <c r="K59" s="24">
        <v>25.19</v>
      </c>
      <c r="L59" s="22">
        <v>0.06</v>
      </c>
      <c r="M59" s="23">
        <f t="shared" ref="M59:M63" si="14">ROUND((J59*L59)+K59,2)</f>
        <v>142.31</v>
      </c>
      <c r="N59" s="25">
        <f t="shared" ref="N59:N63" si="15">M59/G59</f>
        <v>1.0921719109746737</v>
      </c>
      <c r="O59" s="77" t="s">
        <v>26</v>
      </c>
    </row>
    <row r="60" spans="1:15" ht="31.5" hidden="1" x14ac:dyDescent="0.25">
      <c r="A60" s="20" t="s">
        <v>28</v>
      </c>
      <c r="B60" s="21">
        <v>1798.83</v>
      </c>
      <c r="C60" s="22">
        <v>22.37</v>
      </c>
      <c r="D60" s="22">
        <v>1798.83</v>
      </c>
      <c r="E60" s="22">
        <v>22.37</v>
      </c>
      <c r="F60" s="22">
        <v>0.06</v>
      </c>
      <c r="G60" s="23">
        <f t="shared" si="13"/>
        <v>130.30000000000001</v>
      </c>
      <c r="H60" s="21">
        <v>1951.94</v>
      </c>
      <c r="I60" s="24">
        <v>25.19</v>
      </c>
      <c r="J60" s="22">
        <v>1951.94</v>
      </c>
      <c r="K60" s="24">
        <v>25.19</v>
      </c>
      <c r="L60" s="22">
        <v>0.06</v>
      </c>
      <c r="M60" s="23">
        <f t="shared" si="14"/>
        <v>142.31</v>
      </c>
      <c r="N60" s="25">
        <f t="shared" si="15"/>
        <v>1.0921719109746737</v>
      </c>
      <c r="O60" s="77" t="s">
        <v>26</v>
      </c>
    </row>
    <row r="61" spans="1:15" ht="32.25" thickBot="1" x14ac:dyDescent="0.3">
      <c r="A61" s="20" t="s">
        <v>29</v>
      </c>
      <c r="B61" s="21">
        <v>1951.94</v>
      </c>
      <c r="C61" s="24">
        <v>25.19</v>
      </c>
      <c r="D61" s="21">
        <v>1951.94</v>
      </c>
      <c r="E61" s="24">
        <v>25.19</v>
      </c>
      <c r="F61" s="22">
        <v>0.06</v>
      </c>
      <c r="G61" s="23">
        <f t="shared" si="13"/>
        <v>142.31</v>
      </c>
      <c r="H61" s="21">
        <v>2120.04</v>
      </c>
      <c r="I61" s="24">
        <v>22.78</v>
      </c>
      <c r="J61" s="21">
        <v>2120.04</v>
      </c>
      <c r="K61" s="24">
        <v>26.88</v>
      </c>
      <c r="L61" s="22">
        <v>0.06</v>
      </c>
      <c r="M61" s="23">
        <f t="shared" si="14"/>
        <v>154.08000000000001</v>
      </c>
      <c r="N61" s="25">
        <f t="shared" si="15"/>
        <v>1.0827067669172934</v>
      </c>
      <c r="O61" s="139" t="s">
        <v>83</v>
      </c>
    </row>
    <row r="62" spans="1:15" ht="32.25" thickBot="1" x14ac:dyDescent="0.3">
      <c r="A62" s="26" t="s">
        <v>30</v>
      </c>
      <c r="B62" s="21">
        <v>1650.17</v>
      </c>
      <c r="C62" s="74">
        <v>25.19</v>
      </c>
      <c r="D62" s="21">
        <v>1650.17</v>
      </c>
      <c r="E62" s="74">
        <v>25.19</v>
      </c>
      <c r="F62" s="22">
        <v>0.06</v>
      </c>
      <c r="G62" s="23">
        <f t="shared" si="13"/>
        <v>124.2</v>
      </c>
      <c r="H62" s="21">
        <v>2120.04</v>
      </c>
      <c r="I62" s="24">
        <v>22.78</v>
      </c>
      <c r="J62" s="21">
        <v>1751.33</v>
      </c>
      <c r="K62" s="24">
        <v>26.88</v>
      </c>
      <c r="L62" s="22">
        <v>0.06</v>
      </c>
      <c r="M62" s="23">
        <f>ROUND((J62*L62)+K62,2)</f>
        <v>131.96</v>
      </c>
      <c r="N62" s="25">
        <f t="shared" si="15"/>
        <v>1.0624798711755234</v>
      </c>
      <c r="O62" s="128" t="s">
        <v>90</v>
      </c>
    </row>
    <row r="63" spans="1:15" ht="32.25" thickBot="1" x14ac:dyDescent="0.3">
      <c r="A63" s="27" t="s">
        <v>32</v>
      </c>
      <c r="B63" s="75">
        <v>1609.11</v>
      </c>
      <c r="C63" s="76">
        <v>25.19</v>
      </c>
      <c r="D63" s="75">
        <v>1609.11</v>
      </c>
      <c r="E63" s="76">
        <v>25.19</v>
      </c>
      <c r="F63" s="30">
        <v>0.06</v>
      </c>
      <c r="G63" s="31">
        <f t="shared" si="13"/>
        <v>121.74</v>
      </c>
      <c r="H63" s="28">
        <v>2120.04</v>
      </c>
      <c r="I63" s="29">
        <v>22.78</v>
      </c>
      <c r="J63" s="28">
        <v>1701.82</v>
      </c>
      <c r="K63" s="29">
        <v>26.88</v>
      </c>
      <c r="L63" s="30">
        <v>0.06</v>
      </c>
      <c r="M63" s="31">
        <f t="shared" si="14"/>
        <v>128.99</v>
      </c>
      <c r="N63" s="32">
        <f t="shared" si="15"/>
        <v>1.0595531460489569</v>
      </c>
      <c r="O63" s="128" t="s">
        <v>90</v>
      </c>
    </row>
    <row r="64" spans="1:15" ht="31.5" customHeight="1" x14ac:dyDescent="0.25">
      <c r="A64" s="171" t="s">
        <v>33</v>
      </c>
      <c r="B64" s="172"/>
      <c r="C64" s="172"/>
      <c r="D64" s="172"/>
      <c r="E64" s="172"/>
      <c r="F64" s="172"/>
      <c r="G64" s="172"/>
      <c r="H64" s="172"/>
      <c r="I64" s="172"/>
      <c r="J64" s="172"/>
      <c r="K64" s="172"/>
      <c r="L64" s="172"/>
      <c r="M64" s="172"/>
      <c r="N64" s="172"/>
      <c r="O64" s="173"/>
    </row>
    <row r="65" spans="1:15" ht="47.25" x14ac:dyDescent="0.25">
      <c r="A65" s="33" t="s">
        <v>64</v>
      </c>
      <c r="B65" s="34">
        <v>1667.08</v>
      </c>
      <c r="C65" s="35">
        <v>33.409999999999997</v>
      </c>
      <c r="D65" s="35">
        <v>1667.08</v>
      </c>
      <c r="E65" s="35">
        <v>33.409999999999997</v>
      </c>
      <c r="F65" s="35">
        <v>0.06</v>
      </c>
      <c r="G65" s="36">
        <f>ROUND((D65*F65)+E65,2)</f>
        <v>133.43</v>
      </c>
      <c r="H65" s="34">
        <v>1819.36</v>
      </c>
      <c r="I65" s="35">
        <v>36.39</v>
      </c>
      <c r="J65" s="34">
        <v>1819.36</v>
      </c>
      <c r="K65" s="35">
        <v>36.39</v>
      </c>
      <c r="L65" s="35">
        <v>0.06</v>
      </c>
      <c r="M65" s="35">
        <f>ROUND((J65*L65)+K65,2)</f>
        <v>145.55000000000001</v>
      </c>
      <c r="N65" s="108">
        <f>M65/G65</f>
        <v>1.0908341452446977</v>
      </c>
      <c r="O65" s="137" t="s">
        <v>90</v>
      </c>
    </row>
    <row r="66" spans="1:15" ht="31.5" customHeight="1" thickBot="1" x14ac:dyDescent="0.3">
      <c r="A66" s="180" t="s">
        <v>65</v>
      </c>
      <c r="B66" s="181"/>
      <c r="C66" s="181"/>
      <c r="D66" s="181"/>
      <c r="E66" s="181"/>
      <c r="F66" s="181"/>
      <c r="G66" s="181"/>
      <c r="H66" s="181"/>
      <c r="I66" s="181"/>
      <c r="J66" s="181"/>
      <c r="K66" s="181"/>
      <c r="L66" s="181"/>
      <c r="M66" s="181"/>
      <c r="N66" s="181"/>
      <c r="O66" s="182"/>
    </row>
    <row r="67" spans="1:15" ht="32.25" thickBot="1" x14ac:dyDescent="0.3">
      <c r="A67" s="78" t="s">
        <v>66</v>
      </c>
      <c r="B67" s="79">
        <v>1416.31</v>
      </c>
      <c r="C67" s="80">
        <v>25.19</v>
      </c>
      <c r="D67" s="80">
        <v>1416.31</v>
      </c>
      <c r="E67" s="80">
        <v>25.19</v>
      </c>
      <c r="F67" s="80">
        <v>0.06</v>
      </c>
      <c r="G67" s="81">
        <f>ROUND((D67*F67)+E67,2)</f>
        <v>110.17</v>
      </c>
      <c r="H67" s="79">
        <v>1493.62</v>
      </c>
      <c r="I67" s="80">
        <v>26.88</v>
      </c>
      <c r="J67" s="79">
        <v>1493.62</v>
      </c>
      <c r="K67" s="80">
        <v>26.88</v>
      </c>
      <c r="L67" s="80">
        <v>0.06</v>
      </c>
      <c r="M67" s="81">
        <f>ROUND((J67*L67)+K67,2)</f>
        <v>116.5</v>
      </c>
      <c r="N67" s="82">
        <f>M67/G67</f>
        <v>1.0574566578923481</v>
      </c>
      <c r="O67" s="138" t="s">
        <v>90</v>
      </c>
    </row>
    <row r="68" spans="1:15" ht="31.5" customHeight="1" thickBot="1" x14ac:dyDescent="0.3">
      <c r="A68" s="177" t="s">
        <v>67</v>
      </c>
      <c r="B68" s="178"/>
      <c r="C68" s="178"/>
      <c r="D68" s="178"/>
      <c r="E68" s="178"/>
      <c r="F68" s="178"/>
      <c r="G68" s="178"/>
      <c r="H68" s="178"/>
      <c r="I68" s="178"/>
      <c r="J68" s="178"/>
      <c r="K68" s="178"/>
      <c r="L68" s="178"/>
      <c r="M68" s="178"/>
      <c r="N68" s="178"/>
      <c r="O68" s="179"/>
    </row>
    <row r="69" spans="1:15" ht="32.25" thickBot="1" x14ac:dyDescent="0.3">
      <c r="A69" s="83" t="s">
        <v>68</v>
      </c>
      <c r="B69" s="85">
        <v>1057.07</v>
      </c>
      <c r="C69" s="86">
        <v>28.72</v>
      </c>
      <c r="D69" s="86">
        <v>1057.07</v>
      </c>
      <c r="E69" s="86">
        <v>28.72</v>
      </c>
      <c r="F69" s="87">
        <v>5.9799999999999999E-2</v>
      </c>
      <c r="G69" s="88">
        <f>ROUND((D69*F69)+E69,2)</f>
        <v>91.93</v>
      </c>
      <c r="H69" s="85">
        <v>1110.52</v>
      </c>
      <c r="I69" s="86">
        <v>29.74</v>
      </c>
      <c r="J69" s="85">
        <v>1110.52</v>
      </c>
      <c r="K69" s="86">
        <v>29.74</v>
      </c>
      <c r="L69" s="87">
        <v>5.9799999999999999E-2</v>
      </c>
      <c r="M69" s="88">
        <f>ROUND((J69*L69)+K69,2)</f>
        <v>96.15</v>
      </c>
      <c r="N69" s="93">
        <f>M69/G69</f>
        <v>1.0459044925486782</v>
      </c>
      <c r="O69" s="127" t="s">
        <v>90</v>
      </c>
    </row>
    <row r="70" spans="1:15" ht="48" thickBot="1" x14ac:dyDescent="0.3">
      <c r="A70" s="84" t="s">
        <v>69</v>
      </c>
      <c r="B70" s="89">
        <v>1338.5</v>
      </c>
      <c r="C70" s="90">
        <v>28.72</v>
      </c>
      <c r="D70" s="90">
        <v>1338.5</v>
      </c>
      <c r="E70" s="90">
        <v>28.72</v>
      </c>
      <c r="F70" s="91">
        <v>5.9799999999999999E-2</v>
      </c>
      <c r="G70" s="92">
        <f>ROUND((D70*F70)+E70,2)</f>
        <v>108.76</v>
      </c>
      <c r="H70" s="89">
        <v>1338.5</v>
      </c>
      <c r="I70" s="90">
        <v>28.72</v>
      </c>
      <c r="J70" s="90">
        <v>1419.89</v>
      </c>
      <c r="K70" s="90">
        <v>29.74</v>
      </c>
      <c r="L70" s="91">
        <v>5.9799999999999999E-2</v>
      </c>
      <c r="M70" s="92">
        <f>ROUND((J70*L70)+K70,2)</f>
        <v>114.65</v>
      </c>
      <c r="N70" s="94">
        <f>M70/G70</f>
        <v>1.0541559396837072</v>
      </c>
      <c r="O70" s="127" t="s">
        <v>90</v>
      </c>
    </row>
    <row r="71" spans="1:15" ht="30" customHeight="1" thickBot="1" x14ac:dyDescent="0.3">
      <c r="A71" s="177" t="s">
        <v>70</v>
      </c>
      <c r="B71" s="178"/>
      <c r="C71" s="178"/>
      <c r="D71" s="178"/>
      <c r="E71" s="178"/>
      <c r="F71" s="178"/>
      <c r="G71" s="178"/>
      <c r="H71" s="178"/>
      <c r="I71" s="178"/>
      <c r="J71" s="178"/>
      <c r="K71" s="178"/>
      <c r="L71" s="178"/>
      <c r="M71" s="178"/>
      <c r="N71" s="178"/>
      <c r="O71" s="179"/>
    </row>
    <row r="72" spans="1:15" ht="16.5" thickBot="1" x14ac:dyDescent="0.3">
      <c r="A72" s="99" t="s">
        <v>44</v>
      </c>
      <c r="B72" s="95">
        <v>1133.26</v>
      </c>
      <c r="C72" s="96">
        <v>25.19</v>
      </c>
      <c r="D72" s="96">
        <v>1133.26</v>
      </c>
      <c r="E72" s="96">
        <v>25.19</v>
      </c>
      <c r="F72" s="96">
        <v>0.06</v>
      </c>
      <c r="G72" s="101">
        <f>ROUND((D72*F72)+E72,2)</f>
        <v>93.19</v>
      </c>
      <c r="H72" s="95">
        <v>1186.23</v>
      </c>
      <c r="I72" s="96">
        <v>26.88</v>
      </c>
      <c r="J72" s="96">
        <v>1186.23</v>
      </c>
      <c r="K72" s="96">
        <v>26.88</v>
      </c>
      <c r="L72" s="96">
        <v>0.06</v>
      </c>
      <c r="M72" s="101">
        <f>ROUND((J72*L72)+K72,2)</f>
        <v>98.05</v>
      </c>
      <c r="N72" s="103">
        <f>M72/G72</f>
        <v>1.0521515184032622</v>
      </c>
      <c r="O72" s="120" t="s">
        <v>90</v>
      </c>
    </row>
    <row r="73" spans="1:15" ht="32.25" thickBot="1" x14ac:dyDescent="0.3">
      <c r="A73" s="100" t="s">
        <v>43</v>
      </c>
      <c r="B73" s="97">
        <v>1414.69</v>
      </c>
      <c r="C73" s="98">
        <v>25.19</v>
      </c>
      <c r="D73" s="98">
        <v>1414.69</v>
      </c>
      <c r="E73" s="98">
        <v>25.19</v>
      </c>
      <c r="F73" s="98">
        <v>0.06</v>
      </c>
      <c r="G73" s="102">
        <f>ROUND((D73*F73)+E73,2)</f>
        <v>110.07</v>
      </c>
      <c r="H73" s="97">
        <v>1496.1</v>
      </c>
      <c r="I73" s="98">
        <v>26.88</v>
      </c>
      <c r="J73" s="98">
        <v>1496.1</v>
      </c>
      <c r="K73" s="98">
        <v>26.88</v>
      </c>
      <c r="L73" s="98">
        <v>0.06</v>
      </c>
      <c r="M73" s="102">
        <f>ROUND((J73*L73)+K73,2)</f>
        <v>116.65</v>
      </c>
      <c r="N73" s="104">
        <f>M73/G73</f>
        <v>1.0597801399109659</v>
      </c>
      <c r="O73" s="120" t="s">
        <v>90</v>
      </c>
    </row>
    <row r="74" spans="1:15" x14ac:dyDescent="0.25">
      <c r="H74" s="1">
        <f>(H10+H61+H62+H63+H65+H67+H69+H70+H72+H73)/10</f>
        <v>1640.9839999999999</v>
      </c>
      <c r="I74" s="1">
        <f>(I10+I61+I62+I63+I65+I67+I69+I70+I72+I73)/10</f>
        <v>27.823</v>
      </c>
      <c r="J74" s="1">
        <f>(J10+J61+J62+J63+J65+J67+J69+J70+J72+J73)/10</f>
        <v>1551.6909999999998</v>
      </c>
      <c r="K74" s="1">
        <f>(K10+K61+K62+K63+K65+K67+K69+K70+K72+K73)/10</f>
        <v>29.155000000000001</v>
      </c>
    </row>
    <row r="75" spans="1:15" ht="15.75" customHeight="1" x14ac:dyDescent="0.25">
      <c r="A75" s="166" t="s">
        <v>72</v>
      </c>
      <c r="B75" s="167"/>
      <c r="C75" s="167"/>
      <c r="D75" s="167"/>
      <c r="E75" s="167"/>
      <c r="F75" s="167"/>
      <c r="G75" s="167"/>
      <c r="H75" s="167"/>
      <c r="I75" s="167"/>
      <c r="J75" s="167"/>
      <c r="K75" s="167"/>
      <c r="L75" s="167"/>
      <c r="M75" s="167"/>
      <c r="N75" s="167"/>
      <c r="O75" s="167"/>
    </row>
    <row r="76" spans="1:15" ht="15.75" customHeight="1" x14ac:dyDescent="0.25">
      <c r="A76" s="166"/>
      <c r="B76" s="167"/>
      <c r="C76" s="167"/>
      <c r="D76" s="167"/>
      <c r="E76" s="167"/>
      <c r="F76" s="167"/>
      <c r="G76" s="167"/>
      <c r="H76" s="167"/>
      <c r="I76" s="167"/>
      <c r="J76" s="167"/>
      <c r="K76" s="167"/>
      <c r="L76" s="167"/>
      <c r="M76" s="167"/>
      <c r="N76" s="167"/>
      <c r="O76" s="167"/>
    </row>
    <row r="77" spans="1:15" ht="15.75" customHeight="1" x14ac:dyDescent="0.25">
      <c r="A77" s="166"/>
      <c r="B77" s="167"/>
      <c r="C77" s="167"/>
      <c r="D77" s="167"/>
      <c r="E77" s="167"/>
      <c r="F77" s="167"/>
      <c r="G77" s="167"/>
      <c r="H77" s="167"/>
      <c r="I77" s="167"/>
      <c r="J77" s="167"/>
      <c r="K77" s="167"/>
      <c r="L77" s="167"/>
      <c r="M77" s="167"/>
      <c r="N77" s="167"/>
      <c r="O77" s="167"/>
    </row>
    <row r="78" spans="1:15" ht="15.75" customHeight="1" x14ac:dyDescent="0.25">
      <c r="A78" s="166"/>
      <c r="B78" s="167"/>
      <c r="C78" s="167"/>
      <c r="D78" s="167"/>
      <c r="E78" s="167"/>
      <c r="F78" s="167"/>
      <c r="G78" s="167"/>
      <c r="H78" s="167"/>
      <c r="I78" s="167"/>
      <c r="J78" s="167"/>
      <c r="K78" s="167"/>
      <c r="L78" s="167"/>
      <c r="M78" s="167"/>
      <c r="N78" s="167"/>
      <c r="O78" s="167"/>
    </row>
  </sheetData>
  <mergeCells count="25">
    <mergeCell ref="A75:O78"/>
    <mergeCell ref="A68:O68"/>
    <mergeCell ref="A71:O71"/>
    <mergeCell ref="H6:I6"/>
    <mergeCell ref="J6:K6"/>
    <mergeCell ref="A58:O58"/>
    <mergeCell ref="A64:O64"/>
    <mergeCell ref="A66:O66"/>
    <mergeCell ref="A9:O9"/>
    <mergeCell ref="A1:O1"/>
    <mergeCell ref="A3:A7"/>
    <mergeCell ref="B3:G3"/>
    <mergeCell ref="H3:N3"/>
    <mergeCell ref="O3:O7"/>
    <mergeCell ref="B4:C5"/>
    <mergeCell ref="D4:E5"/>
    <mergeCell ref="F4:F7"/>
    <mergeCell ref="G4:G7"/>
    <mergeCell ref="H4:I5"/>
    <mergeCell ref="J4:K5"/>
    <mergeCell ref="L4:L7"/>
    <mergeCell ref="M4:M7"/>
    <mergeCell ref="N4:N7"/>
    <mergeCell ref="B6:C6"/>
    <mergeCell ref="D6:E6"/>
  </mergeCells>
  <pageMargins left="0.31496062992125984" right="0.31496062992125984" top="0.51181102362204722" bottom="0.19685039370078741" header="0.11811023622047245" footer="0.11811023622047245"/>
  <pageSetup paperSize="9" scale="5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СВОД ГВС (закрытая система)</vt:lpstr>
      <vt:lpstr>СВОД ГВС (открытая система)</vt:lpstr>
      <vt:lpstr>'СВОД ГВС (закрытая система)'!Область_печати</vt:lpstr>
      <vt:lpstr>'СВОД ГВС (открытая система)'!Область_печати</vt:lpstr>
    </vt:vector>
  </TitlesOfParts>
  <Company>Мэрия города Ярославля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Никитина, Ольга Владимировна</dc:creator>
  <cp:lastModifiedBy>Логинова</cp:lastModifiedBy>
  <cp:lastPrinted>2016-06-10T11:02:23Z</cp:lastPrinted>
  <dcterms:created xsi:type="dcterms:W3CDTF">2015-07-01T14:50:44Z</dcterms:created>
  <dcterms:modified xsi:type="dcterms:W3CDTF">2016-07-05T12:49:52Z</dcterms:modified>
</cp:coreProperties>
</file>